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defaultThemeVersion="166925"/>
  <mc:AlternateContent xmlns:mc="http://schemas.openxmlformats.org/markup-compatibility/2006">
    <mc:Choice Requires="x15">
      <x15ac:absPath xmlns:x15ac="http://schemas.microsoft.com/office/spreadsheetml/2010/11/ac" url="https://uconn-my.sharepoint.com/personal/alyse_l_kwapien_uconn_edu/Documents/PDrive/Bursar/Tuition and Fee Calculators/Grad/"/>
    </mc:Choice>
  </mc:AlternateContent>
  <xr:revisionPtr revIDLastSave="20" documentId="8_{A0BE1FC5-68F4-477D-85EC-335DC7D7FF77}" xr6:coauthVersionLast="47" xr6:coauthVersionMax="47" xr10:uidLastSave="{44E8EA56-A84A-40C6-87A1-B180CD80A798}"/>
  <workbookProtection workbookAlgorithmName="SHA-512" workbookHashValue="DrqqLFhK3kcFCm2epTchvK34E142qDBqFnXmQ7B4jlJHfxakQjKSrod6DjDZwubPSWdUFdBW4YP43Vcq/KKiwQ==" workbookSaltValue="V9l09yCvq17eBcBgMgAlaw==" workbookSpinCount="100000" lockStructure="1"/>
  <bookViews>
    <workbookView xWindow="-120" yWindow="-120" windowWidth="29040" windowHeight="15720" xr2:uid="{40C48B8C-8BB8-4A32-8894-A50BB34CC2F0}"/>
  </bookViews>
  <sheets>
    <sheet name="Calculator" sheetId="20" r:id="rId1"/>
    <sheet name="Program Listing" sheetId="27" r:id="rId2"/>
    <sheet name="CERTS" sheetId="22" state="hidden" r:id="rId3"/>
    <sheet name="FBP" sheetId="23" state="hidden" r:id="rId4"/>
    <sheet name="NONSTD" sheetId="26" state="hidden" r:id="rId5"/>
    <sheet name="STD" sheetId="25" state="hidden" r:id="rId6"/>
    <sheet name="Waivers" sheetId="9" state="hidden" r:id="rId7"/>
    <sheet name="TBD " sheetId="28" state="hidden" r:id="rId8"/>
  </sheets>
  <externalReferences>
    <externalReference r:id="rId9"/>
  </externalReferences>
  <definedNames>
    <definedName name="AH">#REF!</definedName>
    <definedName name="BUSN">#REF!</definedName>
    <definedName name="CERTS">CERTS!$B$2:$B$53</definedName>
    <definedName name="EDUC">#REF!</definedName>
    <definedName name="ENGR">#REF!</definedName>
    <definedName name="LAW">#REF!</definedName>
    <definedName name="NURS">#REF!</definedName>
    <definedName name="ONLINE">#REF!</definedName>
    <definedName name="PP">#REF!</definedName>
    <definedName name="WAIVERS">Waivers!$B$4:$B$10</definedName>
    <definedName name="WAIVERS2">[1]Waivers!$B$4:$B$10</definedName>
    <definedName name="WAIVERS3">[1]Waivers!$B$4:$B$10</definedName>
    <definedName name="WAIVERS5">[1]Waivers!$B$4:$B$10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0" l="1"/>
  <c r="C98" i="20"/>
  <c r="C101" i="20"/>
  <c r="C97" i="20"/>
  <c r="C76" i="20"/>
  <c r="C54" i="20"/>
  <c r="D76" i="20"/>
  <c r="D31" i="20" l="1"/>
  <c r="C77" i="20"/>
  <c r="C80" i="20"/>
  <c r="C83" i="20" l="1"/>
  <c r="C78" i="20"/>
  <c r="C104" i="20"/>
  <c r="C58" i="20"/>
  <c r="C61" i="20" s="1"/>
  <c r="D51" i="20"/>
  <c r="C37" i="20"/>
  <c r="C55" i="20"/>
  <c r="C56" i="20" s="1"/>
  <c r="C85" i="20" l="1"/>
  <c r="B85" i="20" s="1"/>
  <c r="C99" i="20"/>
  <c r="C106" i="20" s="1"/>
  <c r="B106" i="20" s="1"/>
  <c r="D38" i="20" l="1"/>
  <c r="C63" i="20" l="1"/>
  <c r="B63" i="20" s="1"/>
  <c r="D59" i="20"/>
  <c r="C40" i="20"/>
  <c r="C42" i="20" s="1"/>
  <c r="B42" i="20" l="1"/>
</calcChain>
</file>

<file path=xl/sharedStrings.xml><?xml version="1.0" encoding="utf-8"?>
<sst xmlns="http://schemas.openxmlformats.org/spreadsheetml/2006/main" count="923" uniqueCount="497">
  <si>
    <t>School or College</t>
  </si>
  <si>
    <t>Program</t>
  </si>
  <si>
    <t>n/a</t>
  </si>
  <si>
    <t>no</t>
  </si>
  <si>
    <t>Fine Arts</t>
  </si>
  <si>
    <t># of Credits</t>
  </si>
  <si>
    <t>Please Make Selection</t>
  </si>
  <si>
    <t>Waiver Name</t>
  </si>
  <si>
    <t>Yes - Veteran Waiver</t>
  </si>
  <si>
    <t>Yes - National Guard Waiver</t>
  </si>
  <si>
    <t>Yes - Employee Waiver</t>
  </si>
  <si>
    <t>No</t>
  </si>
  <si>
    <t>Estimated Waiver Amount</t>
  </si>
  <si>
    <t>Expected Financial Aid</t>
  </si>
  <si>
    <t>Expected Outside Funding</t>
  </si>
  <si>
    <t>Estimated Fee Bill Breakdown Per Semester</t>
  </si>
  <si>
    <t>Are You Expecting a Waiver?</t>
  </si>
  <si>
    <t>Yes - Over 62 Waiver</t>
  </si>
  <si>
    <t>Capped FT Cost</t>
  </si>
  <si>
    <t>Mandatory Fees?</t>
  </si>
  <si>
    <t>Max Coverage Per Credit</t>
  </si>
  <si>
    <t>Max Full-Time Coverage (9 credits or more)</t>
  </si>
  <si>
    <t>Estimated Total Aid Per Semester</t>
  </si>
  <si>
    <t>Mandatory Fees $</t>
  </si>
  <si>
    <t>Public Policy</t>
  </si>
  <si>
    <t>Please Enter Selections Below</t>
  </si>
  <si>
    <t>Please Enter Selections Above</t>
  </si>
  <si>
    <t>Certificate - Health Professions Education</t>
  </si>
  <si>
    <t>Certificate - Healthcare Innovation</t>
  </si>
  <si>
    <t>Certificate - Holistic Nursing</t>
  </si>
  <si>
    <t>Certificate - Life Story Practice and Research</t>
  </si>
  <si>
    <t>Certificate - Pain Management</t>
  </si>
  <si>
    <t>Certificate - Advanced Materials Characterization</t>
  </si>
  <si>
    <t>Certificate - Advanced Systems Engineering</t>
  </si>
  <si>
    <t>Certificate - Bridge Engineering</t>
  </si>
  <si>
    <t>Certificate - Contaminated Site Remediation</t>
  </si>
  <si>
    <t>Certificate - Composities Engineering</t>
  </si>
  <si>
    <t>Certificate - Oceanographic Science and Technology</t>
  </si>
  <si>
    <t>Certificate - Power Engineering</t>
  </si>
  <si>
    <t>Certificate - Power Grid Modernization</t>
  </si>
  <si>
    <t>Certificate - Process Engineering</t>
  </si>
  <si>
    <t>Certificate - Engineering Data Science</t>
  </si>
  <si>
    <t>Certificate - Arts Leadership &amp; Cultural Management</t>
  </si>
  <si>
    <t>Certificate - Digital Media &amp; Design</t>
  </si>
  <si>
    <t>Certificate - Puppet Arts</t>
  </si>
  <si>
    <t>Certificate - Gifted Education &amp; Talent Development</t>
  </si>
  <si>
    <t>Certificate - Leadership &amp; Diversity in Sport Management</t>
  </si>
  <si>
    <t>Certificate - Postsecondary Disability Services</t>
  </si>
  <si>
    <t>Certificate - Program Evaluation</t>
  </si>
  <si>
    <t>Certificate - School Law</t>
  </si>
  <si>
    <t>Certificate - Special Education Transition to Adulthood</t>
  </si>
  <si>
    <t>Certificate - Geographic Information Systems</t>
  </si>
  <si>
    <t>Certificate - Sustainable Environmental Planning &amp; Management</t>
  </si>
  <si>
    <t>Certificate - Clinical Genetics &amp; Genomics</t>
  </si>
  <si>
    <t>Certificate - Disability Studies in Public Health</t>
  </si>
  <si>
    <t>Certificate - Precision Nutrition</t>
  </si>
  <si>
    <t>Certificate - Systems Genomics: Clinical Communication &amp; Counseling</t>
  </si>
  <si>
    <t xml:space="preserve">Certificate - Genomic Data Analysis </t>
  </si>
  <si>
    <t>Estimated Total Program Fees</t>
  </si>
  <si>
    <t>How to Use Estimator Tool</t>
  </si>
  <si>
    <t>Note on Tuition Waivers</t>
  </si>
  <si>
    <t>Certificate - Remote Sensing &amp; Geospatial Data Analytics</t>
  </si>
  <si>
    <t>Certificate - Exercise Prescription</t>
  </si>
  <si>
    <t>Business</t>
  </si>
  <si>
    <t>Engineering</t>
  </si>
  <si>
    <t>Certificate Programs</t>
  </si>
  <si>
    <t>Certificate - Licensed Professional Counselor (LPC)</t>
  </si>
  <si>
    <t>Education</t>
  </si>
  <si>
    <t>Nursing</t>
  </si>
  <si>
    <t>Certificate - Occupational Safety &amp; Health</t>
  </si>
  <si>
    <t>Certificate - Plant Based Food and Nutrition</t>
  </si>
  <si>
    <t>Arts</t>
  </si>
  <si>
    <t>Certificate - Emerging Women's Leadership</t>
  </si>
  <si>
    <t xml:space="preserve"> </t>
  </si>
  <si>
    <t>Science and Engineering</t>
  </si>
  <si>
    <t>Various</t>
  </si>
  <si>
    <t>NEAG/Education</t>
  </si>
  <si>
    <t>Certificate - Interdisciplinary Disability Studies in Public Health</t>
  </si>
  <si>
    <t>Certificate - Literacy</t>
  </si>
  <si>
    <t>Certificate - Literacy and Deaf Education</t>
  </si>
  <si>
    <t>Certificate - Literacy Supports</t>
  </si>
  <si>
    <t>Certificate - Schoolwide Positive Behavior Support</t>
  </si>
  <si>
    <t>Certificate - Nonpofit Management</t>
  </si>
  <si>
    <t>Certificate - Survey Research</t>
  </si>
  <si>
    <t>Nursing/Health</t>
  </si>
  <si>
    <t>Certificate - Leadership and Public Management</t>
  </si>
  <si>
    <t>Certificate - Public Financial Management</t>
  </si>
  <si>
    <t>BUSN MBA - Flex</t>
  </si>
  <si>
    <t>BUSN MBA - Online</t>
  </si>
  <si>
    <t>BUSN MS in Accounting (MSA)</t>
  </si>
  <si>
    <t>BUSN MS in Business Analytics &amp; Project Management (BAPM)</t>
  </si>
  <si>
    <t>BUSN MS in Financial Technology (FinTech)</t>
  </si>
  <si>
    <t>ENGR Master of Engineering (All Concentrations)</t>
  </si>
  <si>
    <t>NURS BS to Doctor of Nursing Practice (BS - DNP)</t>
  </si>
  <si>
    <t>NURS Doctor of Nursing Program (DNP)</t>
  </si>
  <si>
    <t>NURS MS - Nurse Educator</t>
  </si>
  <si>
    <t>BUSN MS in Human Resource Management (HRM)</t>
  </si>
  <si>
    <t>BUSN MS in Financial Risk Management (FRM)</t>
  </si>
  <si>
    <t>NURS MS &amp; DNP - Adult Gerontology Acute Care</t>
  </si>
  <si>
    <t>NURS MS &amp; DNP - Adult Gerontology Primary Care</t>
  </si>
  <si>
    <t>NURS MS &amp; DNP - Family Nurse Practitioner</t>
  </si>
  <si>
    <t>NURS MS &amp; DNP - Neonatal Nurse Practitioner</t>
  </si>
  <si>
    <t>NURS MS &amp; DNP - Nurse Leader</t>
  </si>
  <si>
    <t>NURS MS to Doctor of Nursing Practice (Post Master's DNP)</t>
  </si>
  <si>
    <t>PP Master of Arts in Survey Research and Data Analysis</t>
  </si>
  <si>
    <t>PP Master of Public Administration Executive Track</t>
  </si>
  <si>
    <t>Fee Based Programs</t>
  </si>
  <si>
    <t>Certificate - Educating Billingual Learners</t>
  </si>
  <si>
    <t>Certificate</t>
  </si>
  <si>
    <t>Social Work</t>
  </si>
  <si>
    <t>SSW Social Work MS Online</t>
  </si>
  <si>
    <t>OTHER Master in Data Science</t>
  </si>
  <si>
    <t>EDUC Executive Leadership Program</t>
  </si>
  <si>
    <t>yes</t>
  </si>
  <si>
    <t>EDUC Sixth-Year Programs</t>
  </si>
  <si>
    <t xml:space="preserve">yes </t>
  </si>
  <si>
    <t>EDUC Two Summers Educational Technology</t>
  </si>
  <si>
    <t>EDUC Three Summers Gifted and Creativity</t>
  </si>
  <si>
    <t>EDUC Four Summers Gifted and Talented</t>
  </si>
  <si>
    <t xml:space="preserve">Graduate </t>
  </si>
  <si>
    <t>Undergrad tuion and fees (except Activity fee), Grad Matriculation fee plus Program fee $1,500.</t>
  </si>
  <si>
    <t>Estimated Student Fees</t>
  </si>
  <si>
    <t>Mandatory Fees 1 - 4</t>
  </si>
  <si>
    <t>Mandatory Fees 5+</t>
  </si>
  <si>
    <t>OTHER Post-Bac Pre Medicine and Pre Dental Medicine</t>
  </si>
  <si>
    <t>EDUC UCAPP</t>
  </si>
  <si>
    <t>AY24-25 Rates</t>
  </si>
  <si>
    <t>Storrs Graduate Tuition: Residency + # of Credits</t>
  </si>
  <si>
    <t>Grad Assistant Fees</t>
  </si>
  <si>
    <t>In-State 1</t>
  </si>
  <si>
    <t>In-State 2</t>
  </si>
  <si>
    <t>In-State 3</t>
  </si>
  <si>
    <t>In-State 4</t>
  </si>
  <si>
    <t>In-State 5</t>
  </si>
  <si>
    <t>In-State 6</t>
  </si>
  <si>
    <t>In-State 7</t>
  </si>
  <si>
    <t>In-State 8</t>
  </si>
  <si>
    <t>In-State 9+</t>
  </si>
  <si>
    <t>9+</t>
  </si>
  <si>
    <t>Out-of-State 1</t>
  </si>
  <si>
    <t>Out-of-State 2</t>
  </si>
  <si>
    <t>Out-of-State 3</t>
  </si>
  <si>
    <t>Out-of-State 4</t>
  </si>
  <si>
    <t>Out-of-State 5</t>
  </si>
  <si>
    <t>Out-of-State 6</t>
  </si>
  <si>
    <t>Out-of-State 7</t>
  </si>
  <si>
    <t>Out-of-State 8</t>
  </si>
  <si>
    <t>Out-of-State 9+</t>
  </si>
  <si>
    <t>New England Regional 1</t>
  </si>
  <si>
    <t>New England Regional 2</t>
  </si>
  <si>
    <t>New England Regional 3</t>
  </si>
  <si>
    <t>New England Regional 4</t>
  </si>
  <si>
    <t>New England Regional 5</t>
  </si>
  <si>
    <t>New England Regional 6</t>
  </si>
  <si>
    <t>New England Regional 7</t>
  </si>
  <si>
    <t>New England Regional 8</t>
  </si>
  <si>
    <t>New England Regional 9+</t>
  </si>
  <si>
    <t>Non-Standard Graduate Tuition and Fees</t>
  </si>
  <si>
    <t>Standard Storrs Graduate Tuition and Fees</t>
  </si>
  <si>
    <t>Residency</t>
  </si>
  <si>
    <t>Yes - Grad Assistant Waiver</t>
  </si>
  <si>
    <t>Estimated Tuition</t>
  </si>
  <si>
    <t>Estimated Mandatory Fees</t>
  </si>
  <si>
    <t>Estimated Total Charges Per Semester</t>
  </si>
  <si>
    <t>Estimated Total Fees Per Semester</t>
  </si>
  <si>
    <t>Master of Dental Science</t>
  </si>
  <si>
    <t>Teacher Certification Program for College Graduates (TCPCG)</t>
  </si>
  <si>
    <t>Non-Standard Tuition Programs</t>
  </si>
  <si>
    <t>Master of Dental Science In-State 1</t>
  </si>
  <si>
    <t>Master of Dental Science In-State 2</t>
  </si>
  <si>
    <t>Master of Dental Science In-State 3</t>
  </si>
  <si>
    <t>Master of Dental Science In-State 4</t>
  </si>
  <si>
    <t>Master of Dental Science In-State 5</t>
  </si>
  <si>
    <t>Master of Dental Science In-State 6</t>
  </si>
  <si>
    <t>Master of Dental Science In-State 7</t>
  </si>
  <si>
    <t>Master of Dental Science In-State 8</t>
  </si>
  <si>
    <t>Master of Dental Science Out-of-State 1</t>
  </si>
  <si>
    <t>Master of Dental Science Out-of-State 2</t>
  </si>
  <si>
    <t>Master of Dental Science Out-of-State 3</t>
  </si>
  <si>
    <t>Master of Dental Science Out-of-State 4</t>
  </si>
  <si>
    <t>Master of Dental Science Out-of-State 5</t>
  </si>
  <si>
    <t>Master of Dental Science Out-of-State 6</t>
  </si>
  <si>
    <t>Master of Dental Science Out-of-State 7</t>
  </si>
  <si>
    <t>Master of Dental Science Out-of-State 8</t>
  </si>
  <si>
    <t>Master of Dental Science New England Regional 1</t>
  </si>
  <si>
    <t>Master of Dental Science New England Regional 2</t>
  </si>
  <si>
    <t>Master of Dental Science New England Regional 3</t>
  </si>
  <si>
    <t>Master of Dental Science New England Regional 4</t>
  </si>
  <si>
    <t>Master of Dental Science New England Regional 5</t>
  </si>
  <si>
    <t>Master of Dental Science New England Regional 6</t>
  </si>
  <si>
    <t>Master of Dental Science New England Regional 7</t>
  </si>
  <si>
    <t>Master of Dental Science New England Regional 8</t>
  </si>
  <si>
    <t>Tuition</t>
  </si>
  <si>
    <t>Master of Dental Science In-State 9+</t>
  </si>
  <si>
    <t>Master of Dental Science Out-of-State 9+</t>
  </si>
  <si>
    <t>Master of Dental Science New England Regional 9+</t>
  </si>
  <si>
    <t>Doctor of Physical Therapy</t>
  </si>
  <si>
    <t>Doctor of Physical Therapy In-State 1</t>
  </si>
  <si>
    <t>Doctor of Physical Therapy In-State 2</t>
  </si>
  <si>
    <t>Doctor of Physical Therapy In-State 3</t>
  </si>
  <si>
    <t>Doctor of Physical Therapy In-State 4</t>
  </si>
  <si>
    <t>Doctor of Physical Therapy In-State 5</t>
  </si>
  <si>
    <t>Doctor of Physical Therapy In-State 6</t>
  </si>
  <si>
    <t>Doctor of Physical Therapy In-State 7</t>
  </si>
  <si>
    <t>Doctor of Physical Therapy In-State 8</t>
  </si>
  <si>
    <t>Doctor of Physical Therapy In-State 9+</t>
  </si>
  <si>
    <t>Doctor of Physical Therapy Out-of-State 2</t>
  </si>
  <si>
    <t>Doctor of Physical Therapy Out-of-State 1</t>
  </si>
  <si>
    <t>Doctor of Physical Therapy Out-of-State 3</t>
  </si>
  <si>
    <t>Doctor of Physical Therapy Out-of-State 4</t>
  </si>
  <si>
    <t>Doctor of Physical Therapy Out-of-State 5</t>
  </si>
  <si>
    <t>Doctor of Physical Therapy Out-of-State 6</t>
  </si>
  <si>
    <t>Doctor of Physical Therapy Out-of-State 7</t>
  </si>
  <si>
    <t>Doctor of Physical Therapy Out-of-State 8</t>
  </si>
  <si>
    <t>Doctor of Physical Therapy Out-of-State 9+</t>
  </si>
  <si>
    <t>Doctor of Physical Therapy New England Regional 1</t>
  </si>
  <si>
    <t>Doctor of Physical Therapy New England Regional 2</t>
  </si>
  <si>
    <t>Doctor of Physical Therapy New England Regional 3</t>
  </si>
  <si>
    <t>Doctor of Physical Therapy New England Regional 4</t>
  </si>
  <si>
    <t>Doctor of Physical Therapy New England Regional 5</t>
  </si>
  <si>
    <t>Doctor of Physical Therapy New England Regional 6</t>
  </si>
  <si>
    <t>Doctor of Physical Therapy New England Regional 7</t>
  </si>
  <si>
    <t>Doctor of Physical Therapy New England Regional 8</t>
  </si>
  <si>
    <t>Doctor of Physical Therapy New England Regional 9+</t>
  </si>
  <si>
    <t>Teacher Certification Program for College Graduates (TCPCG) In-State 1</t>
  </si>
  <si>
    <t>Teacher Certification Program for College Graduates (TCPCG) In-State 2</t>
  </si>
  <si>
    <t>Teacher Certification Program for College Graduates (TCPCG) In-State 3</t>
  </si>
  <si>
    <t>Teacher Certification Program for College Graduates (TCPCG) In-State 4</t>
  </si>
  <si>
    <t>Teacher Certification Program for College Graduates (TCPCG) In-State 5</t>
  </si>
  <si>
    <t>Teacher Certification Program for College Graduates (TCPCG) In-State 6</t>
  </si>
  <si>
    <t>Teacher Certification Program for College Graduates (TCPCG) In-State 7</t>
  </si>
  <si>
    <t>Teacher Certification Program for College Graduates (TCPCG) In-State 8</t>
  </si>
  <si>
    <t>Teacher Certification Program for College Graduates (TCPCG) Out-of-State 1</t>
  </si>
  <si>
    <t>Teacher Certification Program for College Graduates (TCPCG) Out-of-State 2</t>
  </si>
  <si>
    <t>Teacher Certification Program for College Graduates (TCPCG) Out-of-State 3</t>
  </si>
  <si>
    <t>Teacher Certification Program for College Graduates (TCPCG) Out-of-State 4</t>
  </si>
  <si>
    <t>Teacher Certification Program for College Graduates (TCPCG) Out-of-State 5</t>
  </si>
  <si>
    <t>Teacher Certification Program for College Graduates (TCPCG) Out-of-State 6</t>
  </si>
  <si>
    <t>Teacher Certification Program for College Graduates (TCPCG) Out-of-State 7</t>
  </si>
  <si>
    <t>Teacher Certification Program for College Graduates (TCPCG) Out-of-State 8</t>
  </si>
  <si>
    <t>Teacher Certification Program for College Graduates (TCPCG) In-State 9+</t>
  </si>
  <si>
    <t>Teacher Certification Program for College Graduates (TCPCG) Out-of-State 9+</t>
  </si>
  <si>
    <t>Teacher Certification Program for College Graduates (TCPCG) New England Regional 1</t>
  </si>
  <si>
    <t>Teacher Certification Program for College Graduates (TCPCG) New England Regional 2</t>
  </si>
  <si>
    <t>Teacher Certification Program for College Graduates (TCPCG) New England Regional 3</t>
  </si>
  <si>
    <t>Teacher Certification Program for College Graduates (TCPCG) New England Regional 4</t>
  </si>
  <si>
    <t>Teacher Certification Program for College Graduates (TCPCG) New England Regional 5</t>
  </si>
  <si>
    <t>Teacher Certification Program for College Graduates (TCPCG) New England Regional 6</t>
  </si>
  <si>
    <t>Teacher Certification Program for College Graduates (TCPCG) New England Regional 7</t>
  </si>
  <si>
    <t>Teacher Certification Program for College Graduates (TCPCG) New England Regional 8</t>
  </si>
  <si>
    <t>Teacher Certification Program for College Graduates (TCPCG) New England Regional 9+</t>
  </si>
  <si>
    <t>Master of Social Work On-Campus (MSW) In-State 1</t>
  </si>
  <si>
    <t>Master of Social Work On-Campus (MSW) In-State 2</t>
  </si>
  <si>
    <t>Master of Social Work On-Campus (MSW) In-State 3</t>
  </si>
  <si>
    <t>Master of Social Work On-Campus (MSW) In-State 4</t>
  </si>
  <si>
    <t>Master of Social Work On-Campus (MSW) In-State 5</t>
  </si>
  <si>
    <t>Master of Social Work On-Campus (MSW) In-State 6</t>
  </si>
  <si>
    <t>Master of Social Work On-Campus (MSW) In-State 7</t>
  </si>
  <si>
    <t>Master of Social Work On-Campus (MSW) In-State 8</t>
  </si>
  <si>
    <t>Master of Social Work On-Campus (MSW) In-State 9+</t>
  </si>
  <si>
    <t>Master of Social Work On-Campus (MSW) Out-of-State 1</t>
  </si>
  <si>
    <t>Master of Social Work On-Campus (MSW) Out-of-State 2</t>
  </si>
  <si>
    <t>Master of Social Work On-Campus (MSW) Out-of-State 3</t>
  </si>
  <si>
    <t>Master of Social Work On-Campus (MSW) Out-of-State 4</t>
  </si>
  <si>
    <t>Master of Social Work On-Campus (MSW) Out-of-State 5</t>
  </si>
  <si>
    <t>Master of Social Work On-Campus (MSW) Out-of-State 6</t>
  </si>
  <si>
    <t>Master of Social Work On-Campus (MSW) Out-of-State 7</t>
  </si>
  <si>
    <t>Master of Social Work On-Campus (MSW) Out-of-State 8</t>
  </si>
  <si>
    <t>Master of Social Work On-Campus (MSW) Out-of-State 9+</t>
  </si>
  <si>
    <t>Master of Social Work On-Campus (MSW) New England Regional 1</t>
  </si>
  <si>
    <t>Master of Social Work On-Campus (MSW) New England Regional 2</t>
  </si>
  <si>
    <t>Master of Social Work On-Campus (MSW) New England Regional 3</t>
  </si>
  <si>
    <t>Master of Social Work On-Campus (MSW) New England Regional 4</t>
  </si>
  <si>
    <t>Master of Social Work On-Campus (MSW) New England Regional 5</t>
  </si>
  <si>
    <t>Master of Social Work On-Campus (MSW) New England Regional 6</t>
  </si>
  <si>
    <t>Master of Social Work On-Campus (MSW) New England Regional 7</t>
  </si>
  <si>
    <t>Master of Social Work On-Campus (MSW) New England Regional 8</t>
  </si>
  <si>
    <t>Master of Social Work On-Campus (MSW) New England Regional 9+</t>
  </si>
  <si>
    <t>Separate summer fees</t>
  </si>
  <si>
    <t>Master of Public Administration/Public Policy (MPA/MPP) In-State 1</t>
  </si>
  <si>
    <t>Master of Public Administration/Public Policy (MPA/MPP) In-State 2</t>
  </si>
  <si>
    <t>Master of Public Administration/Public Policy (MPA/MPP) In-State 3</t>
  </si>
  <si>
    <t>Master of Public Administration/Public Policy (MPA/MPP) In-State 4</t>
  </si>
  <si>
    <t>Master of Public Administration/Public Policy (MPA/MPP) In-State 5</t>
  </si>
  <si>
    <t>Master of Public Administration/Public Policy (MPA/MPP) In-State 6</t>
  </si>
  <si>
    <t>Master of Public Administration/Public Policy (MPA/MPP) In-State 7</t>
  </si>
  <si>
    <t>Master of Public Administration/Public Policy (MPA/MPP) In-State 8</t>
  </si>
  <si>
    <t>Master of Public Administration/Public Policy (MPA/MPP) In-State 9+</t>
  </si>
  <si>
    <t>Master of Public Administration/Public Policy (MPA/MPP) Out-of-State 1</t>
  </si>
  <si>
    <t>Master of Public Administration/Public Policy (MPA/MPP) Out-of-State 2</t>
  </si>
  <si>
    <t>Master of Public Administration/Public Policy (MPA/MPP) Out-of-State 3</t>
  </si>
  <si>
    <t>Master of Public Administration/Public Policy (MPA/MPP) Out-of-State 4</t>
  </si>
  <si>
    <t>Master of Public Administration/Public Policy (MPA/MPP) Out-of-State 5</t>
  </si>
  <si>
    <t>Master of Public Administration/Public Policy (MPA/MPP) Out-of-State 6</t>
  </si>
  <si>
    <t>Master of Public Administration/Public Policy (MPA/MPP) Out-of-State 7</t>
  </si>
  <si>
    <t>Master of Public Administration/Public Policy (MPA/MPP) Out-of-State 8</t>
  </si>
  <si>
    <t>Master of Public Administration/Public Policy (MPA/MPP) Out-of-State 9+</t>
  </si>
  <si>
    <t>Master of Public Administration/Public Policy (MPA/MPP) New England Regional 1</t>
  </si>
  <si>
    <t>Master of Public Administration/Public Policy (MPA/MPP) New England Regional 2</t>
  </si>
  <si>
    <t>Master of Public Administration/Public Policy (MPA/MPP) New England Regional 3</t>
  </si>
  <si>
    <t>Master of Public Administration/Public Policy (MPA/MPP) New England Regional 4</t>
  </si>
  <si>
    <t>Master of Public Administration/Public Policy (MPA/MPP) New England Regional 5</t>
  </si>
  <si>
    <t>Master of Public Administration/Public Policy (MPA/MPP) New England Regional 6</t>
  </si>
  <si>
    <t>Master of Public Administration/Public Policy (MPA/MPP) New England Regional 7</t>
  </si>
  <si>
    <t>Master of Public Administration/Public Policy (MPA/MPP) New England Regional 8</t>
  </si>
  <si>
    <t>Master of Public Administration/Public Policy (MPA/MPP) New England Regional 9+</t>
  </si>
  <si>
    <t>Stamford Ph. D. In-State 1</t>
  </si>
  <si>
    <t>Stamford Ph. D. In-State 2</t>
  </si>
  <si>
    <t>Stamford Ph. D. In-State 3</t>
  </si>
  <si>
    <t>Stamford Ph. D. In-State 4</t>
  </si>
  <si>
    <t>Stamford Ph. D. In-State 5</t>
  </si>
  <si>
    <t>Stamford Ph. D. In-State 6</t>
  </si>
  <si>
    <t>Stamford Ph. D. In-State 7</t>
  </si>
  <si>
    <t>Stamford Ph. D. In-State 8</t>
  </si>
  <si>
    <t>Stamford Ph. D. In-State 9+</t>
  </si>
  <si>
    <t>Stamford Ph. D. Out-of-State 1</t>
  </si>
  <si>
    <t>Stamford Ph. D. Out-of-State 2</t>
  </si>
  <si>
    <t>Stamford Ph. D. Out-of-State 3</t>
  </si>
  <si>
    <t>Stamford Ph. D. Out-of-State 4</t>
  </si>
  <si>
    <t>Stamford Ph. D. Out-of-State 5</t>
  </si>
  <si>
    <t>Stamford Ph. D. Out-of-State 6</t>
  </si>
  <si>
    <t>Stamford Ph. D. Out-of-State 7</t>
  </si>
  <si>
    <t>Stamford Ph. D. Out-of-State 8</t>
  </si>
  <si>
    <t>Stamford Ph. D. Out-of-State 9+</t>
  </si>
  <si>
    <t>Stamford Ph. D. New England Regional 1</t>
  </si>
  <si>
    <t>Stamford Ph. D. New England Regional 2</t>
  </si>
  <si>
    <t>Stamford Ph. D. New England Regional 3</t>
  </si>
  <si>
    <t>Stamford Ph. D. New England Regional 4</t>
  </si>
  <si>
    <t>Stamford Ph. D. New England Regional 5</t>
  </si>
  <si>
    <t>Stamford Ph. D. New England Regional 6</t>
  </si>
  <si>
    <t>Stamford Ph. D. New England Regional 7</t>
  </si>
  <si>
    <t>Stamford Ph. D. New England Regional 8</t>
  </si>
  <si>
    <t>Stamford Ph. D. New England Regional 9+</t>
  </si>
  <si>
    <r>
      <t xml:space="preserve">Waiver amounts are capped at the in-state graduate tution rate and standard graduate full-time credit level (9 credits).  </t>
    </r>
    <r>
      <rPr>
        <b/>
        <i/>
        <sz val="14"/>
        <rFont val="Calibri"/>
        <family val="2"/>
        <scheme val="minor"/>
      </rPr>
      <t xml:space="preserve">Waivers therefore may not cover the full amount of select fee based programs.  </t>
    </r>
    <r>
      <rPr>
        <sz val="14"/>
        <rFont val="Calibri"/>
        <family val="2"/>
        <scheme val="minor"/>
      </rPr>
      <t xml:space="preserve">The below calculators will reflect the capped waiver amounts.  </t>
    </r>
    <r>
      <rPr>
        <b/>
        <i/>
        <sz val="14"/>
        <rFont val="Calibri"/>
        <family val="2"/>
        <scheme val="minor"/>
      </rPr>
      <t>Additionally, not all programs are eligible for all waivers.</t>
    </r>
    <r>
      <rPr>
        <sz val="14"/>
        <rFont val="Calibri"/>
        <family val="2"/>
        <scheme val="minor"/>
      </rPr>
      <t xml:space="preserve">  All waivers are subject to approval. For more information related to waivers, please visit https://bursar.uconn.edu/important-information/tuition-waivers/.</t>
    </r>
  </si>
  <si>
    <t>Graduate Program Billing Structures</t>
  </si>
  <si>
    <t>Certificate - Music Performers</t>
  </si>
  <si>
    <t>AY24-25</t>
  </si>
  <si>
    <t>Please note, some services such as access to the Storrs Rec Center and Student Health and Wellness are not included in certificate, fee-based, and regional programs.</t>
  </si>
  <si>
    <t xml:space="preserve">Advanced Business Certificate -  Accounting Analytics </t>
  </si>
  <si>
    <t>Advanced Business Certificate - Accounting Fundamentals</t>
  </si>
  <si>
    <t>Advanced Business Certificate - Business Analytics</t>
  </si>
  <si>
    <t>Advanced Business Certificate - Corporate and Regulatory Compliance</t>
  </si>
  <si>
    <t>Advanced Business Certificate - Digital Marketing Strategy</t>
  </si>
  <si>
    <t>Advanced Business Certificate - Financial Technology (FinTech)</t>
  </si>
  <si>
    <t>Advanced Business Certificate - Health Care Analytics</t>
  </si>
  <si>
    <t>Advanced Business Certificate - Health Care Finance and Insurance</t>
  </si>
  <si>
    <t>Advanced Business Certificate - Human Resource Management</t>
  </si>
  <si>
    <t>Advanced Business Certificate - Long Term Health Care Management</t>
  </si>
  <si>
    <t>Advanced Business Certificate - Project Management</t>
  </si>
  <si>
    <t>Advanced Business Certificate - Supply Chain Analytics</t>
  </si>
  <si>
    <t xml:space="preserve">Advanced Business Certificate- Financial Risk Management </t>
  </si>
  <si>
    <t>Certificate - Addiction Sciences</t>
  </si>
  <si>
    <t>Certificate - Public Financial Management In-State 2</t>
  </si>
  <si>
    <t>Certificate - Public Financial Management In-State 1</t>
  </si>
  <si>
    <t>Certificate - Public Financial Management In-State 3</t>
  </si>
  <si>
    <t>Certificate - Public Financial Management In-State 4</t>
  </si>
  <si>
    <t>Certificate - Public Financial Management In-State 5</t>
  </si>
  <si>
    <t>Certificate - Public Financial Management In-State 6</t>
  </si>
  <si>
    <t>Certificate - Public Financial Management In-State 7</t>
  </si>
  <si>
    <t>Certificate - Public Financial Management In-State 8</t>
  </si>
  <si>
    <t>Certificate - Public Financial Management In-State 9+</t>
  </si>
  <si>
    <t>Certificate - Public Financial Management Out-of-State 1</t>
  </si>
  <si>
    <t>Certificate - Public Financial Management Out-of-State 2</t>
  </si>
  <si>
    <t>Certificate - Public Financial Management Out-of-State 3</t>
  </si>
  <si>
    <t>Certificate - Public Financial Management Out-of-State 4</t>
  </si>
  <si>
    <t>Certificate - Public Financial Management Out-of-State 5</t>
  </si>
  <si>
    <t>Certificate - Public Financial Management Out-of-State 6</t>
  </si>
  <si>
    <t>Certificate - Public Financial Management Out-of-State 7</t>
  </si>
  <si>
    <t>Certificate - Public Financial Management Out-of-State 8</t>
  </si>
  <si>
    <t>Certificate - Public Financial Management Out-of-State 9+</t>
  </si>
  <si>
    <t>Certificate - Public Financial Management New England Regional 1</t>
  </si>
  <si>
    <t>Certificate - Public Financial Management New England Regional 2</t>
  </si>
  <si>
    <t>Certificate - Public Financial Management New England Regional 3</t>
  </si>
  <si>
    <t>Certificate - Public Financial Management New England Regional 4</t>
  </si>
  <si>
    <t>Certificate - Public Financial Management New England Regional 5</t>
  </si>
  <si>
    <t>Certificate - Public Financial Management New England Regional 6</t>
  </si>
  <si>
    <t>Certificate - Public Financial Management New England Regional 7</t>
  </si>
  <si>
    <t>Certificate - Public Financial Management New England Regional 8</t>
  </si>
  <si>
    <t>Certificate - Public Financial Management New England Regional 9+</t>
  </si>
  <si>
    <t>Ph. D. in Social Work On-Campus (MSW) In-State 1</t>
  </si>
  <si>
    <t>Ph. D. in Social Work On-Campus (MSW) In-State 2</t>
  </si>
  <si>
    <t>Ph. D. in Social Work On-Campus (MSW) In-State 3</t>
  </si>
  <si>
    <t>Ph. D. in Social Work On-Campus (MSW) In-State 4</t>
  </si>
  <si>
    <t>Ph. D. in Social Work On-Campus (MSW) In-State 5</t>
  </si>
  <si>
    <t>Ph. D. in Social Work On-Campus (MSW) In-State 6</t>
  </si>
  <si>
    <t>Ph. D. in Social Work On-Campus (MSW) In-State 7</t>
  </si>
  <si>
    <t>Ph. D. in Social Work On-Campus (MSW) In-State 8</t>
  </si>
  <si>
    <t>Ph. D. in Social Work On-Campus (MSW) In-State 9+</t>
  </si>
  <si>
    <t>Ph. D. in Social Work On-Campus (MSW) Out-of-State 1</t>
  </si>
  <si>
    <t>Ph. D. in Social Work On-Campus (MSW) Out-of-State 2</t>
  </si>
  <si>
    <t>Ph. D. in Social Work On-Campus (MSW) Out-of-State 3</t>
  </si>
  <si>
    <t>Ph. D. in Social Work On-Campus (MSW) Out-of-State 4</t>
  </si>
  <si>
    <t>Ph. D. in Social Work On-Campus (MSW) Out-of-State 5</t>
  </si>
  <si>
    <t>Ph. D. in Social Work On-Campus (MSW) Out-of-State 6</t>
  </si>
  <si>
    <t>Ph. D. in Social Work On-Campus (MSW) Out-of-State 7</t>
  </si>
  <si>
    <t>Ph. D. in Social Work On-Campus (MSW) Out-of-State 8</t>
  </si>
  <si>
    <t>Ph. D. in Social Work On-Campus (MSW) Out-of-State 9+</t>
  </si>
  <si>
    <t>Ph. D. in Social Work On-Campus (MSW) New England Regional 1</t>
  </si>
  <si>
    <t>Ph. D. in Social Work On-Campus (MSW) New England Regional 2</t>
  </si>
  <si>
    <t>Ph. D. in Social Work On-Campus (MSW) New England Regional 3</t>
  </si>
  <si>
    <t>Ph. D. in Social Work On-Campus (MSW) New England Regional 4</t>
  </si>
  <si>
    <t>Ph. D. in Social Work On-Campus (MSW) New England Regional 5</t>
  </si>
  <si>
    <t>Ph. D. in Social Work On-Campus (MSW) New England Regional 6</t>
  </si>
  <si>
    <t>Ph. D. in Social Work On-Campus (MSW) New England Regional 7</t>
  </si>
  <si>
    <t>Ph. D. in Social Work On-Campus (MSW) New England Regional 8</t>
  </si>
  <si>
    <t>Ph. D. in Social Work On-Campus (MSW) New England Regional 9+</t>
  </si>
  <si>
    <t>Pharmacy (Pharm. D.) In-State 1</t>
  </si>
  <si>
    <t>Pharmacy (Pharm. D.) In-State 2</t>
  </si>
  <si>
    <t>Pharmacy (Pharm. D.) In-State 3</t>
  </si>
  <si>
    <t>Pharmacy (Pharm. D.) In-State 4</t>
  </si>
  <si>
    <t>Pharmacy (Pharm. D.) In-State 5</t>
  </si>
  <si>
    <t>Pharmacy (Pharm. D.) In-State 6</t>
  </si>
  <si>
    <t>Pharmacy (Pharm. D.) In-State 7</t>
  </si>
  <si>
    <t>Pharmacy (Pharm. D.) In-State 8</t>
  </si>
  <si>
    <t>Pharmacy (Pharm. D.) In-State 9+</t>
  </si>
  <si>
    <t>Pharmacy (Pharm. D.) Out-of-State 1</t>
  </si>
  <si>
    <t>Pharmacy (Pharm. D.) Out-of-State 2</t>
  </si>
  <si>
    <t>Pharmacy (Pharm. D.) Out-of-State 3</t>
  </si>
  <si>
    <t>Pharmacy (Pharm. D.) Out-of-State 4</t>
  </si>
  <si>
    <t>Pharmacy (Pharm. D.) Out-of-State 5</t>
  </si>
  <si>
    <t>Pharmacy (Pharm. D.) Out-of-State 6</t>
  </si>
  <si>
    <t>Pharmacy (Pharm. D.) Out-of-State 7</t>
  </si>
  <si>
    <t>Pharmacy (Pharm. D.) Out-of-State 8</t>
  </si>
  <si>
    <t>Pharmacy (Pharm. D.) Out-of-State 9+</t>
  </si>
  <si>
    <t>Pharmacy (Pharm. D.) New England Regional 1</t>
  </si>
  <si>
    <t>Pharmacy (Pharm. D.) New England Regional 2</t>
  </si>
  <si>
    <t>Pharmacy (Pharm. D.) New England Regional 3</t>
  </si>
  <si>
    <t>Pharmacy (Pharm. D.) New England Regional 4</t>
  </si>
  <si>
    <t>Pharmacy (Pharm. D.) New England Regional 5</t>
  </si>
  <si>
    <t>Pharmacy (Pharm. D.) New England Regional 6</t>
  </si>
  <si>
    <t>Pharmacy (Pharm. D.) New England Regional 7</t>
  </si>
  <si>
    <t>Pharmacy (Pharm. D.) New England Regional 8</t>
  </si>
  <si>
    <t>Pharmacy (Pharm. D.) New England Regional 9+</t>
  </si>
  <si>
    <t>Ag, Health, &amp; Natural Sciences</t>
  </si>
  <si>
    <t>CAHNR MS in Personal Nutrition</t>
  </si>
  <si>
    <t>Ph. D. in Social Work On-Campus (MSW)</t>
  </si>
  <si>
    <t>Master of Social Work On-Campus (MSW)</t>
  </si>
  <si>
    <t>Pharmacy (Pharm. D.)</t>
  </si>
  <si>
    <t>Stamford Ph. D.</t>
  </si>
  <si>
    <t>Certificate - Dementia Care</t>
  </si>
  <si>
    <t>There are multiple billing structures for graduate programs.  Most certificates are billed a flat rate per credit and do not have a full-time capped cost.  Fee based programs are typically entrepreneurial or industry-specific and are charged a program fee instead of tuition.  Select fee based programs also have mandatory student fees.  Most of these programs also do not have a full-time capped cost.  Other programs are billed non-standard tuition and mandatory fees.  The remaining programs are billed the standard graduate tuition and mandatory fee rates.   All tuition based programs have a full-time capped cost at the 9 credit level.</t>
  </si>
  <si>
    <t xml:space="preserve">Certificate - Post Master's Nurse Leader </t>
  </si>
  <si>
    <t>Certificate - Post Master's Nurse Educator</t>
  </si>
  <si>
    <t>Master of Public Health (MPH) In-State 1</t>
  </si>
  <si>
    <t>Master of Public Health (MPH) In-State 2</t>
  </si>
  <si>
    <t>Master of Public Health (MPH) In-State 3</t>
  </si>
  <si>
    <t>Master of Public Health (MPH) In-State 4</t>
  </si>
  <si>
    <t>Master of Public Health (MPH) In-State 5</t>
  </si>
  <si>
    <t>Master of Public Health (MPH) In-State 6</t>
  </si>
  <si>
    <t>Master of Public Health (MPH) In-State 8</t>
  </si>
  <si>
    <t>Master of Public Health (MPH) In-State 7</t>
  </si>
  <si>
    <t>Master of Public Health (MPH) In-State 9+</t>
  </si>
  <si>
    <t>Master of Public Health (MPH) Out-of-State 1</t>
  </si>
  <si>
    <t>Master of Public Health (MPH) Out-of-State 2</t>
  </si>
  <si>
    <t>Master of Public Health (MPH) Out-of-State 3</t>
  </si>
  <si>
    <t>Master of Public Health (MPH) Out-of-State 4</t>
  </si>
  <si>
    <t>Master of Public Health (MPH) Out-of-State 5</t>
  </si>
  <si>
    <t>Master of Public Health (MPH) Out-of-State 6</t>
  </si>
  <si>
    <t>Master of Public Health (MPH) Out-of-State 7</t>
  </si>
  <si>
    <t>Master of Public Health (MPH) Out-of-State 8</t>
  </si>
  <si>
    <t>Master of Public Health (MPH) Out-of-State 9+</t>
  </si>
  <si>
    <t>Master of Public Health (MPH) New England Regional 1</t>
  </si>
  <si>
    <t>Master of Public Health (MPH) New England Regional 2</t>
  </si>
  <si>
    <t>Master of Public Health (MPH) New England Regional 3</t>
  </si>
  <si>
    <t>Master of Public Health (MPH) New England Regional 4</t>
  </si>
  <si>
    <t>Master of Public Health (MPH) New England Regional 5</t>
  </si>
  <si>
    <t>Master of Public Health (MPH) New England Regional 6</t>
  </si>
  <si>
    <t>Master of Public Health (MPH) New England Regional 7</t>
  </si>
  <si>
    <t>Master of Public Health (MPH) New England Regional 8</t>
  </si>
  <si>
    <t>Master of Public Health (MPH) New England Regional 9+</t>
  </si>
  <si>
    <t>weird structure with UGRD in-state tuition rate and some fee- we might want to exclude this program they only have 3 total active students</t>
  </si>
  <si>
    <t>can have OS tuition as well</t>
  </si>
  <si>
    <t xml:space="preserve"> regardless of number of credits all GA's pay same mandatory fee amount</t>
  </si>
  <si>
    <r>
      <t xml:space="preserve"> Please complete the </t>
    </r>
    <r>
      <rPr>
        <b/>
        <sz val="14"/>
        <color rgb="FF7C878E"/>
        <rFont val="Calibri"/>
        <family val="2"/>
        <scheme val="minor"/>
      </rPr>
      <t>grey</t>
    </r>
    <r>
      <rPr>
        <sz val="14"/>
        <rFont val="Calibri"/>
        <family val="2"/>
        <scheme val="minor"/>
      </rPr>
      <t xml:space="preserve"> fields in the appropriate calcualtor below.  If you are unsure of the billing structure for your chosen program, please refer to the "Program Listing" tab.  If you do not see your program listed, then it likely is billed under the standard tuition and fees structure however we recommend you confirm with the academic department. Note, Executive MBA, School of Law, School of Medicine, and School of Dental Medicine are not included on this tool.  Please visit bursar.uconn.edu for those program rates.</t>
    </r>
    <r>
      <rPr>
        <sz val="14"/>
        <color rgb="FFFF0000"/>
        <rFont val="Calibri"/>
        <family val="2"/>
        <scheme val="minor"/>
      </rPr>
      <t xml:space="preserve"> </t>
    </r>
    <r>
      <rPr>
        <sz val="14"/>
        <rFont val="Calibri"/>
        <family val="2"/>
        <scheme val="minor"/>
      </rPr>
      <t xml:space="preserve">When entering expected financial aid and outside funding, enter only the amount for a single semester.  Please note, not all certificate programs qualify for financial aid.  Please contact One Stop Student Services for more information.  This tool is for Fall and Spring semesters, only.  If your program has a Summer or Winter term, please refer to bursar.uconn.edu for those rates.  </t>
    </r>
  </si>
  <si>
    <t>Helpful Links:</t>
  </si>
  <si>
    <t>Graduate Catalog</t>
  </si>
  <si>
    <t>Online Graduate Certificates</t>
  </si>
  <si>
    <t>Online Master's Degrees</t>
  </si>
  <si>
    <t>School of Business Graduate Programs</t>
  </si>
  <si>
    <t>College of Engineering Graduate Programs</t>
  </si>
  <si>
    <t>NEAG School of Education Programs</t>
  </si>
  <si>
    <t>School of Nursing</t>
  </si>
  <si>
    <t>School of Public Policy</t>
  </si>
  <si>
    <t>School of Social Work</t>
  </si>
  <si>
    <t>The Graduate School</t>
  </si>
  <si>
    <t>Office of the Bursar</t>
  </si>
  <si>
    <t>OTHER MS Energy and Environmental Management</t>
  </si>
  <si>
    <t>Other</t>
  </si>
  <si>
    <t>EDUC MS in Research Methods, Measurement, and Evaluation</t>
  </si>
  <si>
    <t>CAHNR MS in Exercise Prescription</t>
  </si>
  <si>
    <r>
      <t xml:space="preserve">Below is a listing of graduate programs, categorized by billing structure.  While this list is comprehensive, it is not all-inclusive and is subject to change.  If you do not see the program listed, then it </t>
    </r>
    <r>
      <rPr>
        <b/>
        <i/>
        <u/>
        <sz val="14"/>
        <rFont val="Calibri"/>
        <family val="2"/>
        <scheme val="minor"/>
      </rPr>
      <t>likely, though not definitively,</t>
    </r>
    <r>
      <rPr>
        <b/>
        <sz val="14"/>
        <rFont val="Calibri"/>
        <family val="2"/>
        <scheme val="minor"/>
      </rPr>
      <t>is billed as Standard Tuition and Fees.  Please refer to the academic department for confirmation. Note: Excluded from this listing is Executive MBA, School of Law, School of Medicine, and School of Dental Medicine programs.  Visit bursar.uconn.edu for those program rates.</t>
    </r>
  </si>
  <si>
    <r>
      <rPr>
        <sz val="11"/>
        <color rgb="FFFF0000"/>
        <rFont val="Calibri"/>
        <family val="2"/>
        <scheme val="minor"/>
      </rPr>
      <t>AY26</t>
    </r>
    <r>
      <rPr>
        <sz val="11"/>
        <color theme="1"/>
        <rFont val="Calibri"/>
        <family val="2"/>
        <scheme val="minor"/>
      </rPr>
      <t xml:space="preserve"> Total Per Credit Cost</t>
    </r>
  </si>
  <si>
    <t>AY26 Mandatory Fees</t>
  </si>
  <si>
    <t>AY26 Storrs Graduate Mandatory Fees: # of Credits</t>
  </si>
  <si>
    <t xml:space="preserve">                Academic Year 2025 - 2026 Graduate Programs Fee Bill Estimator Tool</t>
  </si>
  <si>
    <r>
      <t xml:space="preserve">DISCLAIMER:  This tool is intended to assist in </t>
    </r>
    <r>
      <rPr>
        <b/>
        <u/>
        <sz val="16"/>
        <color rgb="FFFF0000"/>
        <rFont val="Calibri"/>
        <family val="2"/>
        <scheme val="minor"/>
      </rPr>
      <t>estimating</t>
    </r>
    <r>
      <rPr>
        <b/>
        <sz val="16"/>
        <color rgb="FFFF0000"/>
        <rFont val="Calibri"/>
        <family val="2"/>
        <scheme val="minor"/>
      </rPr>
      <t xml:space="preserve"> semester fees and expected per semseter out-of-pocket cost for graduate programs for academic year 2025 - 2026.                                                                                Actual charges and balance due may differ and are subject to change.   </t>
    </r>
  </si>
  <si>
    <t>Please Enter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</si>
</sst>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33"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sz val="14"/>
      <name val="Calibri"/>
      <family val="2"/>
      <scheme val="minor"/>
    </font>
    <font>
      <sz val="11"/>
      <color rgb="FFFF0000"/>
      <name val="Calibri"/>
      <family val="2"/>
      <scheme val="minor"/>
    </font>
    <font>
      <b/>
      <sz val="14"/>
      <name val="Calibri"/>
      <family val="2"/>
      <scheme val="minor"/>
    </font>
    <font>
      <b/>
      <sz val="16"/>
      <color rgb="FFC00000"/>
      <name val="Calibri"/>
      <family val="2"/>
      <scheme val="minor"/>
    </font>
    <font>
      <b/>
      <sz val="36"/>
      <color theme="1"/>
      <name val="Calibri"/>
      <family val="2"/>
      <scheme val="minor"/>
    </font>
    <font>
      <b/>
      <sz val="14"/>
      <color rgb="FFFF0000"/>
      <name val="Calibri"/>
      <family val="2"/>
      <scheme val="minor"/>
    </font>
    <font>
      <b/>
      <sz val="16"/>
      <color rgb="FFFF0000"/>
      <name val="Calibri"/>
      <family val="2"/>
      <scheme val="minor"/>
    </font>
    <font>
      <b/>
      <u/>
      <sz val="16"/>
      <color rgb="FFFF0000"/>
      <name val="Calibri"/>
      <family val="2"/>
      <scheme val="minor"/>
    </font>
    <font>
      <b/>
      <sz val="14"/>
      <color rgb="FF7C878E"/>
      <name val="Calibri"/>
      <family val="2"/>
      <scheme val="minor"/>
    </font>
    <font>
      <b/>
      <sz val="18"/>
      <name val="Calibri"/>
      <family val="2"/>
      <scheme val="minor"/>
    </font>
    <font>
      <b/>
      <sz val="34"/>
      <color theme="1"/>
      <name val="Calibri"/>
      <family val="2"/>
      <scheme val="minor"/>
    </font>
    <font>
      <b/>
      <sz val="11"/>
      <color rgb="FFFF0000"/>
      <name val="Calibri"/>
      <family val="2"/>
      <scheme val="minor"/>
    </font>
    <font>
      <b/>
      <sz val="26"/>
      <color theme="0"/>
      <name val="Calibri"/>
      <family val="2"/>
      <scheme val="minor"/>
    </font>
    <font>
      <sz val="12"/>
      <name val="Calibri"/>
      <family val="2"/>
      <scheme val="minor"/>
    </font>
    <font>
      <strike/>
      <sz val="11"/>
      <name val="Calibri"/>
      <family val="2"/>
      <scheme val="minor"/>
    </font>
    <font>
      <b/>
      <sz val="16"/>
      <color theme="1"/>
      <name val="Calibri"/>
      <family val="2"/>
      <scheme val="minor"/>
    </font>
    <font>
      <b/>
      <i/>
      <sz val="11"/>
      <color theme="1"/>
      <name val="Calibri"/>
      <family val="2"/>
      <scheme val="minor"/>
    </font>
    <font>
      <sz val="11"/>
      <color rgb="FF000000"/>
      <name val="Calibri"/>
      <family val="2"/>
      <scheme val="minor"/>
    </font>
    <font>
      <b/>
      <i/>
      <sz val="14"/>
      <name val="Calibri"/>
      <family val="2"/>
      <scheme val="minor"/>
    </font>
    <font>
      <sz val="8"/>
      <name val="Calibri"/>
      <family val="2"/>
      <scheme val="minor"/>
    </font>
    <font>
      <b/>
      <sz val="11"/>
      <name val="Calibri"/>
      <family val="2"/>
      <scheme val="minor"/>
    </font>
    <font>
      <strike/>
      <sz val="11"/>
      <color theme="1"/>
      <name val="Calibri"/>
      <family val="2"/>
      <scheme val="minor"/>
    </font>
    <font>
      <sz val="14"/>
      <color rgb="FFFF0000"/>
      <name val="Calibri"/>
      <family val="2"/>
      <scheme val="minor"/>
    </font>
    <font>
      <b/>
      <sz val="12"/>
      <color theme="1"/>
      <name val="Calibri"/>
      <family val="2"/>
      <scheme val="minor"/>
    </font>
    <font>
      <b/>
      <i/>
      <u/>
      <sz val="14"/>
      <name val="Calibri"/>
      <family val="2"/>
      <scheme val="minor"/>
    </font>
    <font>
      <u/>
      <sz val="11"/>
      <color theme="10"/>
      <name val="Calibri"/>
      <family val="2"/>
      <scheme val="minor"/>
    </font>
  </fonts>
  <fills count="6">
    <fill>
      <patternFill patternType="none"/>
    </fill>
    <fill>
      <patternFill patternType="gray125"/>
    </fill>
    <fill>
      <patternFill patternType="solid">
        <fgColor rgb="FF7C878E"/>
        <bgColor indexed="64"/>
      </patternFill>
    </fill>
    <fill>
      <patternFill patternType="solid">
        <fgColor theme="0"/>
        <bgColor indexed="64"/>
      </patternFill>
    </fill>
    <fill>
      <patternFill patternType="solid">
        <fgColor rgb="FF000E2F"/>
        <bgColor indexed="64"/>
      </patternFill>
    </fill>
    <fill>
      <patternFill patternType="solid">
        <fgColor rgb="FFFFFF00"/>
        <bgColor indexed="64"/>
      </patternFill>
    </fill>
  </fills>
  <borders count="17">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43" fontId="3" fillId="0" borderId="0" applyFont="0" applyFill="0" applyBorder="0" applyAlignment="0" applyProtection="0"/>
    <xf numFmtId="0" fontId="32" fillId="0" borderId="0" applyNumberFormat="0" applyFill="0" applyBorder="0" applyAlignment="0" applyProtection="0"/>
  </cellStyleXfs>
  <cellXfs count="94">
    <xf numFmtId="0" fontId="0" fillId="0" borderId="0" xfId="0"/>
    <xf numFmtId="0" fontId="0" fillId="0" borderId="0" xfId="0" applyAlignment="1">
      <alignment horizontal="center"/>
    </xf>
    <xf numFmtId="0" fontId="0" fillId="0" borderId="0" xfId="0" applyAlignment="1">
      <alignment horizontal="center" wrapText="1"/>
    </xf>
    <xf numFmtId="0" fontId="1" fillId="0" borderId="0" xfId="0" applyFont="1"/>
    <xf numFmtId="0" fontId="1" fillId="0" borderId="0" xfId="0" applyFont="1" applyAlignment="1">
      <alignment horizontal="center"/>
    </xf>
    <xf numFmtId="0" fontId="0" fillId="0" borderId="0" xfId="0" applyAlignment="1">
      <alignment horizontal="right"/>
    </xf>
    <xf numFmtId="0" fontId="4" fillId="3" borderId="3" xfId="0" applyFont="1" applyFill="1" applyBorder="1" applyAlignment="1">
      <alignment horizontal="center"/>
    </xf>
    <xf numFmtId="0" fontId="5" fillId="3" borderId="3" xfId="0" applyFont="1" applyFill="1" applyBorder="1"/>
    <xf numFmtId="164" fontId="5" fillId="3" borderId="4" xfId="1" applyNumberFormat="1" applyFont="1" applyFill="1" applyBorder="1" applyAlignment="1">
      <alignment horizontal="center"/>
    </xf>
    <xf numFmtId="164" fontId="5" fillId="3" borderId="4" xfId="0" applyNumberFormat="1" applyFont="1" applyFill="1" applyBorder="1" applyAlignment="1">
      <alignment horizontal="center"/>
    </xf>
    <xf numFmtId="0" fontId="7" fillId="3" borderId="4" xfId="0" applyFont="1" applyFill="1" applyBorder="1" applyAlignment="1">
      <alignment horizontal="center"/>
    </xf>
    <xf numFmtId="0" fontId="4" fillId="3" borderId="4" xfId="0" applyFont="1" applyFill="1" applyBorder="1" applyAlignment="1">
      <alignment horizontal="center"/>
    </xf>
    <xf numFmtId="0" fontId="4" fillId="3" borderId="3" xfId="0" applyFont="1" applyFill="1" applyBorder="1"/>
    <xf numFmtId="0" fontId="0" fillId="3" borderId="0" xfId="0" applyFill="1"/>
    <xf numFmtId="0" fontId="1" fillId="3" borderId="0" xfId="0" applyFont="1" applyFill="1"/>
    <xf numFmtId="0" fontId="8" fillId="0" borderId="0" xfId="0" applyFont="1"/>
    <xf numFmtId="0" fontId="4" fillId="3" borderId="3" xfId="0" applyFont="1" applyFill="1" applyBorder="1" applyAlignment="1">
      <alignment horizontal="left"/>
    </xf>
    <xf numFmtId="164" fontId="4" fillId="3" borderId="4" xfId="1" applyNumberFormat="1" applyFont="1" applyFill="1" applyBorder="1" applyAlignment="1">
      <alignment horizontal="center"/>
    </xf>
    <xf numFmtId="164" fontId="6" fillId="3" borderId="4" xfId="0" applyNumberFormat="1" applyFont="1" applyFill="1" applyBorder="1" applyAlignment="1">
      <alignment horizontal="center"/>
    </xf>
    <xf numFmtId="164" fontId="9" fillId="3" borderId="4" xfId="0" applyNumberFormat="1" applyFont="1" applyFill="1" applyBorder="1" applyAlignment="1">
      <alignment horizontal="center"/>
    </xf>
    <xf numFmtId="0" fontId="10" fillId="3" borderId="5" xfId="0" applyFont="1" applyFill="1" applyBorder="1" applyAlignment="1">
      <alignment horizontal="right"/>
    </xf>
    <xf numFmtId="164" fontId="10" fillId="3" borderId="6" xfId="0" applyNumberFormat="1" applyFont="1" applyFill="1" applyBorder="1" applyAlignment="1">
      <alignment horizontal="center"/>
    </xf>
    <xf numFmtId="0" fontId="2" fillId="0" borderId="0" xfId="0" applyFont="1"/>
    <xf numFmtId="0" fontId="2" fillId="0" borderId="0" xfId="0" applyFont="1" applyAlignment="1">
      <alignment horizontal="center"/>
    </xf>
    <xf numFmtId="0" fontId="12" fillId="3" borderId="0" xfId="0" applyFont="1" applyFill="1" applyAlignment="1">
      <alignment wrapText="1"/>
    </xf>
    <xf numFmtId="0" fontId="7" fillId="3" borderId="0" xfId="0" applyFont="1" applyFill="1" applyAlignment="1">
      <alignment wrapText="1"/>
    </xf>
    <xf numFmtId="0" fontId="13" fillId="3" borderId="0" xfId="0" applyFont="1" applyFill="1" applyAlignment="1">
      <alignment wrapText="1"/>
    </xf>
    <xf numFmtId="0" fontId="11" fillId="3" borderId="0" xfId="0" applyFont="1" applyFill="1"/>
    <xf numFmtId="164" fontId="0" fillId="3" borderId="0" xfId="0" applyNumberFormat="1" applyFill="1"/>
    <xf numFmtId="0" fontId="18" fillId="0" borderId="0" xfId="0" applyFont="1"/>
    <xf numFmtId="164" fontId="10" fillId="0" borderId="6" xfId="0" applyNumberFormat="1" applyFont="1" applyBorder="1" applyAlignment="1">
      <alignment horizontal="center"/>
    </xf>
    <xf numFmtId="0" fontId="18" fillId="3" borderId="0" xfId="0" applyFont="1" applyFill="1"/>
    <xf numFmtId="164" fontId="0" fillId="0" borderId="0" xfId="2" applyNumberFormat="1" applyFont="1" applyAlignment="1">
      <alignment horizontal="center" wrapText="1"/>
    </xf>
    <xf numFmtId="164" fontId="1" fillId="0" borderId="0" xfId="2" applyNumberFormat="1" applyFont="1" applyAlignment="1">
      <alignment horizontal="center"/>
    </xf>
    <xf numFmtId="164" fontId="0" fillId="0" borderId="0" xfId="2" applyNumberFormat="1" applyFont="1" applyAlignment="1">
      <alignment horizontal="center"/>
    </xf>
    <xf numFmtId="0" fontId="20" fillId="0" borderId="0" xfId="0" applyFont="1"/>
    <xf numFmtId="0" fontId="21" fillId="0" borderId="0" xfId="0" applyFont="1"/>
    <xf numFmtId="0" fontId="8" fillId="3" borderId="0" xfId="0" applyFont="1" applyFill="1"/>
    <xf numFmtId="0" fontId="22" fillId="0" borderId="0" xfId="0" applyFont="1"/>
    <xf numFmtId="166" fontId="20" fillId="0" borderId="0" xfId="2" applyNumberFormat="1" applyFont="1" applyFill="1" applyBorder="1"/>
    <xf numFmtId="0" fontId="5" fillId="3" borderId="3" xfId="0" applyFont="1" applyFill="1" applyBorder="1" applyAlignment="1">
      <alignment horizontal="left"/>
    </xf>
    <xf numFmtId="0" fontId="6" fillId="0" borderId="4" xfId="0" applyFont="1" applyBorder="1" applyAlignment="1">
      <alignment horizontal="center"/>
    </xf>
    <xf numFmtId="0" fontId="27" fillId="0" borderId="0" xfId="0" applyFont="1" applyAlignment="1">
      <alignment horizontal="center"/>
    </xf>
    <xf numFmtId="165" fontId="0" fillId="0" borderId="0" xfId="0" applyNumberFormat="1"/>
    <xf numFmtId="0" fontId="23" fillId="0" borderId="0" xfId="0" applyFont="1" applyAlignment="1">
      <alignment horizontal="center"/>
    </xf>
    <xf numFmtId="0" fontId="23" fillId="0" borderId="0" xfId="0" applyFont="1"/>
    <xf numFmtId="0" fontId="27" fillId="0" borderId="0" xfId="0" applyFont="1"/>
    <xf numFmtId="0" fontId="28" fillId="0" borderId="0" xfId="0" applyFont="1"/>
    <xf numFmtId="0" fontId="5" fillId="0" borderId="0" xfId="0" applyFont="1"/>
    <xf numFmtId="0" fontId="30" fillId="0" borderId="8" xfId="0" applyFont="1" applyBorder="1" applyAlignment="1">
      <alignment horizontal="center"/>
    </xf>
    <xf numFmtId="0" fontId="0" fillId="5" borderId="0" xfId="0" applyFill="1"/>
    <xf numFmtId="0" fontId="0" fillId="5" borderId="0" xfId="0" applyFill="1" applyAlignment="1">
      <alignment horizontal="center"/>
    </xf>
    <xf numFmtId="0" fontId="8" fillId="5" borderId="0" xfId="0" applyFont="1" applyFill="1"/>
    <xf numFmtId="0" fontId="8" fillId="5" borderId="0" xfId="0" applyFont="1" applyFill="1" applyAlignment="1">
      <alignment horizontal="left"/>
    </xf>
    <xf numFmtId="0" fontId="6" fillId="2" borderId="4" xfId="0" applyFont="1" applyFill="1" applyBorder="1" applyAlignment="1" applyProtection="1">
      <alignment horizontal="center"/>
      <protection locked="0"/>
    </xf>
    <xf numFmtId="164" fontId="6" fillId="2" borderId="4" xfId="0" applyNumberFormat="1" applyFont="1" applyFill="1" applyBorder="1" applyAlignment="1" applyProtection="1">
      <alignment horizontal="center"/>
      <protection locked="0"/>
    </xf>
    <xf numFmtId="0" fontId="30" fillId="0" borderId="14" xfId="0" applyFont="1" applyBorder="1" applyAlignment="1">
      <alignment horizontal="center"/>
    </xf>
    <xf numFmtId="0" fontId="32" fillId="0" borderId="15" xfId="3" applyBorder="1" applyProtection="1">
      <protection locked="0"/>
    </xf>
    <xf numFmtId="0" fontId="32" fillId="0" borderId="16" xfId="3" applyBorder="1" applyProtection="1">
      <protection locked="0"/>
    </xf>
    <xf numFmtId="165" fontId="1" fillId="0" borderId="0" xfId="0" applyNumberFormat="1" applyFont="1" applyAlignment="1">
      <alignment horizontal="center"/>
    </xf>
    <xf numFmtId="165" fontId="0" fillId="5" borderId="0" xfId="0" applyNumberFormat="1" applyFill="1" applyAlignment="1">
      <alignment horizontal="center" wrapText="1"/>
    </xf>
    <xf numFmtId="165" fontId="2" fillId="0" borderId="0" xfId="1" applyNumberFormat="1" applyFont="1" applyAlignment="1">
      <alignment horizontal="center"/>
    </xf>
    <xf numFmtId="165" fontId="0" fillId="0" borderId="0" xfId="1" applyNumberFormat="1" applyFont="1" applyAlignment="1">
      <alignment horizontal="center"/>
    </xf>
    <xf numFmtId="165" fontId="3" fillId="0" borderId="0" xfId="1" applyNumberFormat="1" applyFont="1" applyAlignment="1">
      <alignment horizontal="center"/>
    </xf>
    <xf numFmtId="164" fontId="0" fillId="5" borderId="0" xfId="2" applyNumberFormat="1" applyFont="1" applyFill="1" applyAlignment="1">
      <alignment horizontal="center" wrapText="1"/>
    </xf>
    <xf numFmtId="165" fontId="2" fillId="0" borderId="0" xfId="1" applyNumberFormat="1" applyFont="1" applyAlignment="1">
      <alignment horizontal="center" vertical="center"/>
    </xf>
    <xf numFmtId="165" fontId="2" fillId="0" borderId="0" xfId="1" applyNumberFormat="1" applyFont="1" applyFill="1" applyAlignment="1">
      <alignment horizontal="center"/>
    </xf>
    <xf numFmtId="0" fontId="1" fillId="5" borderId="0" xfId="0" applyFont="1" applyFill="1" applyAlignment="1">
      <alignment horizontal="center"/>
    </xf>
    <xf numFmtId="0" fontId="1" fillId="5" borderId="7" xfId="0" applyFont="1" applyFill="1" applyBorder="1" applyAlignment="1">
      <alignment horizontal="center"/>
    </xf>
    <xf numFmtId="0" fontId="24" fillId="0" borderId="0" xfId="0" applyFont="1" applyAlignment="1">
      <alignment vertical="top" wrapText="1"/>
    </xf>
    <xf numFmtId="0" fontId="17" fillId="3" borderId="0" xfId="0" applyFont="1" applyFill="1" applyAlignment="1">
      <alignment horizontal="center"/>
    </xf>
    <xf numFmtId="0" fontId="19" fillId="4" borderId="2" xfId="0" applyFont="1" applyFill="1" applyBorder="1" applyAlignment="1">
      <alignment horizontal="center"/>
    </xf>
    <xf numFmtId="0" fontId="19" fillId="4" borderId="1"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13" fillId="3" borderId="0" xfId="0" applyFont="1" applyFill="1" applyAlignment="1">
      <alignment horizontal="center" wrapText="1"/>
    </xf>
    <xf numFmtId="0" fontId="12" fillId="3" borderId="0" xfId="0" applyFont="1" applyFill="1" applyAlignment="1">
      <alignment horizontal="center" wrapText="1"/>
    </xf>
    <xf numFmtId="0" fontId="16" fillId="3" borderId="9" xfId="0" applyFont="1" applyFill="1" applyBorder="1" applyAlignment="1">
      <alignment horizontal="center" wrapText="1"/>
    </xf>
    <xf numFmtId="0" fontId="16" fillId="3" borderId="11" xfId="0" applyFont="1" applyFill="1" applyBorder="1" applyAlignment="1">
      <alignment horizont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3" borderId="0" xfId="0" applyFill="1" applyAlignment="1">
      <alignment horizontal="center"/>
    </xf>
    <xf numFmtId="0" fontId="7" fillId="3" borderId="0" xfId="0" applyFont="1" applyFill="1" applyAlignment="1">
      <alignment horizontal="center" vertical="center" wrapText="1"/>
    </xf>
    <xf numFmtId="0" fontId="16" fillId="3" borderId="10" xfId="0" applyFont="1" applyFill="1" applyBorder="1" applyAlignment="1">
      <alignment horizont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1" fillId="0" borderId="7" xfId="0" applyFont="1" applyBorder="1" applyAlignment="1">
      <alignment horizontal="center"/>
    </xf>
    <xf numFmtId="0" fontId="1" fillId="5" borderId="7" xfId="0" applyFont="1" applyFill="1" applyBorder="1" applyAlignment="1">
      <alignment horizontal="center"/>
    </xf>
  </cellXfs>
  <cellStyles count="4">
    <cellStyle name="Comma" xfId="2" builtinId="3"/>
    <cellStyle name="Currency" xfId="1" builtinId="4"/>
    <cellStyle name="Hyperlink" xfId="3" builtinId="8"/>
    <cellStyle name="Normal" xfId="0" builtinId="0"/>
  </cellStyles>
  <dxfs count="6">
    <dxf>
      <font>
        <color rgb="FFFF0000"/>
      </font>
    </dxf>
    <dxf>
      <font>
        <color rgb="FFFF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000E2F"/>
      <color rgb="FF7C87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142876</xdr:rowOff>
    </xdr:from>
    <xdr:to>
      <xdr:col>1</xdr:col>
      <xdr:colOff>2143125</xdr:colOff>
      <xdr:row>5</xdr:row>
      <xdr:rowOff>157358</xdr:rowOff>
    </xdr:to>
    <xdr:pic>
      <xdr:nvPicPr>
        <xdr:cNvPr id="2" name="Picture 1" descr="Logo&#10;&#10;Description automatically generated">
          <a:extLst>
            <a:ext uri="{FF2B5EF4-FFF2-40B4-BE49-F238E27FC236}">
              <a16:creationId xmlns:a16="http://schemas.microsoft.com/office/drawing/2014/main" id="{12E958FB-E2C9-4399-8D89-12C88684BB41}"/>
            </a:ext>
          </a:extLst>
        </xdr:cNvPr>
        <xdr:cNvPicPr>
          <a:picLocks noChangeAspect="1"/>
        </xdr:cNvPicPr>
      </xdr:nvPicPr>
      <xdr:blipFill>
        <a:blip xmlns:r="http://schemas.openxmlformats.org/officeDocument/2006/relationships" r:embed="rId1"/>
        <a:stretch>
          <a:fillRect/>
        </a:stretch>
      </xdr:blipFill>
      <xdr:spPr>
        <a:xfrm>
          <a:off x="161926" y="142876"/>
          <a:ext cx="2143124" cy="9098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onn-my.sharepoint.com/personal/alyse_l_kwapien_uconn_edu/Documents/PDrive/Interim%20Bursar/Grad%20Fee%20Based%20Programs/Includes%20Law.xlsx" TargetMode="External"/><Relationship Id="rId1" Type="http://schemas.openxmlformats.org/officeDocument/2006/relationships/externalLinkPath" Target="/personal/alyse_l_kwapien_uconn_edu/Documents/PDrive/Interim%20Bursar/Grad%20Fee%20Based%20Programs/Includes%20La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STD"/>
      <sheetName val="NONSTD"/>
      <sheetName val="LAW"/>
      <sheetName val="SOM"/>
      <sheetName val="SODM"/>
      <sheetName val="Waivers"/>
    </sheetNames>
    <sheetDataSet>
      <sheetData sheetId="0"/>
      <sheetData sheetId="1"/>
      <sheetData sheetId="2"/>
      <sheetData sheetId="3"/>
      <sheetData sheetId="4"/>
      <sheetData sheetId="5"/>
      <sheetData sheetId="6">
        <row r="4">
          <cell r="B4" t="str">
            <v>Please Make Selection</v>
          </cell>
        </row>
        <row r="5">
          <cell r="B5" t="str">
            <v>No</v>
          </cell>
        </row>
        <row r="6">
          <cell r="B6" t="str">
            <v>Yes - Grad Assistant Waiver</v>
          </cell>
        </row>
        <row r="7">
          <cell r="B7" t="str">
            <v>Yes - Veteran Waiver</v>
          </cell>
        </row>
        <row r="8">
          <cell r="B8" t="str">
            <v>Yes - National Guard Waiver</v>
          </cell>
        </row>
        <row r="9">
          <cell r="B9" t="str">
            <v>Yes - Employee Waiver</v>
          </cell>
        </row>
        <row r="10">
          <cell r="B10" t="str">
            <v>Yes - Over 62 Waiver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ocialwork.uconn.edu/" TargetMode="External"/><Relationship Id="rId3" Type="http://schemas.openxmlformats.org/officeDocument/2006/relationships/hyperlink" Target="https://grad.business.uconn.edu/" TargetMode="External"/><Relationship Id="rId7" Type="http://schemas.openxmlformats.org/officeDocument/2006/relationships/hyperlink" Target="https://publicpolicy.uconn.edu/academics/" TargetMode="External"/><Relationship Id="rId12" Type="http://schemas.openxmlformats.org/officeDocument/2006/relationships/printerSettings" Target="../printerSettings/printerSettings2.bin"/><Relationship Id="rId2" Type="http://schemas.openxmlformats.org/officeDocument/2006/relationships/hyperlink" Target="https://online.uconn.edu/online-graduate-certificates/" TargetMode="External"/><Relationship Id="rId1" Type="http://schemas.openxmlformats.org/officeDocument/2006/relationships/hyperlink" Target="https://gradcatalog.uconn.edu/" TargetMode="External"/><Relationship Id="rId6" Type="http://schemas.openxmlformats.org/officeDocument/2006/relationships/hyperlink" Target="https://nursing.uconn.edu/" TargetMode="External"/><Relationship Id="rId11" Type="http://schemas.openxmlformats.org/officeDocument/2006/relationships/hyperlink" Target="https://online.uconn.edu/online-masters-degrees/" TargetMode="External"/><Relationship Id="rId5" Type="http://schemas.openxmlformats.org/officeDocument/2006/relationships/hyperlink" Target="https://education.uconn.edu/find-a-program/" TargetMode="External"/><Relationship Id="rId10" Type="http://schemas.openxmlformats.org/officeDocument/2006/relationships/hyperlink" Target="https://bursar.uconn.edu/" TargetMode="External"/><Relationship Id="rId4" Type="http://schemas.openxmlformats.org/officeDocument/2006/relationships/hyperlink" Target="https://grad.engr.uconn.edu/" TargetMode="External"/><Relationship Id="rId9" Type="http://schemas.openxmlformats.org/officeDocument/2006/relationships/hyperlink" Target="https://grad.uconn.edu/progra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8017E-7838-4A0F-9163-F95D40FB972F}">
  <sheetPr codeName="Sheet1"/>
  <dimension ref="B2:J106"/>
  <sheetViews>
    <sheetView tabSelected="1" zoomScaleNormal="100" workbookViewId="0">
      <selection activeCell="C29" sqref="C29"/>
    </sheetView>
  </sheetViews>
  <sheetFormatPr defaultColWidth="9.140625" defaultRowHeight="15" x14ac:dyDescent="0.25"/>
  <cols>
    <col min="1" max="1" width="2.42578125" style="13" customWidth="1"/>
    <col min="2" max="2" width="52" style="13" customWidth="1"/>
    <col min="3" max="3" width="94.42578125" style="13" customWidth="1"/>
    <col min="4" max="4" width="99.5703125" style="13" customWidth="1"/>
    <col min="5" max="5" width="10.5703125" style="13" customWidth="1"/>
    <col min="6" max="6" width="45.5703125" style="13" customWidth="1"/>
    <col min="7" max="7" width="67.5703125" style="13" customWidth="1"/>
    <col min="8" max="16384" width="9.140625" style="13"/>
  </cols>
  <sheetData>
    <row r="2" spans="2:7" ht="15" customHeight="1" x14ac:dyDescent="0.7">
      <c r="B2" s="70" t="s">
        <v>494</v>
      </c>
      <c r="C2" s="70"/>
      <c r="D2" s="70"/>
      <c r="E2" s="27"/>
      <c r="F2" s="27"/>
      <c r="G2" s="27"/>
    </row>
    <row r="3" spans="2:7" ht="15" customHeight="1" x14ac:dyDescent="0.7">
      <c r="B3" s="70"/>
      <c r="C3" s="70"/>
      <c r="D3" s="70"/>
      <c r="E3" s="27"/>
      <c r="F3" s="27"/>
      <c r="G3" s="27"/>
    </row>
    <row r="4" spans="2:7" ht="15" customHeight="1" x14ac:dyDescent="0.7">
      <c r="B4" s="70"/>
      <c r="C4" s="70"/>
      <c r="D4" s="70"/>
      <c r="E4" s="27"/>
      <c r="F4" s="27"/>
      <c r="G4" s="27"/>
    </row>
    <row r="5" spans="2:7" ht="10.5" customHeight="1" x14ac:dyDescent="0.35">
      <c r="C5" s="26"/>
      <c r="D5" s="26"/>
      <c r="E5" s="26"/>
      <c r="F5" s="26"/>
      <c r="G5" s="26"/>
    </row>
    <row r="6" spans="2:7" ht="31.5" customHeight="1" x14ac:dyDescent="0.35">
      <c r="B6" s="75" t="s">
        <v>495</v>
      </c>
      <c r="C6" s="75"/>
      <c r="D6" s="75"/>
      <c r="E6" s="26"/>
      <c r="F6" s="26"/>
      <c r="G6" s="26"/>
    </row>
    <row r="7" spans="2:7" ht="28.5" customHeight="1" x14ac:dyDescent="0.35">
      <c r="B7" s="75"/>
      <c r="C7" s="75"/>
      <c r="D7" s="75"/>
      <c r="E7" s="26"/>
      <c r="F7" s="26"/>
      <c r="G7" s="26"/>
    </row>
    <row r="8" spans="2:7" ht="15" customHeight="1" x14ac:dyDescent="0.3">
      <c r="B8" s="24"/>
      <c r="C8" s="24"/>
      <c r="D8" s="24"/>
      <c r="E8" s="24"/>
      <c r="F8" s="24"/>
      <c r="G8" s="24"/>
    </row>
    <row r="9" spans="2:7" ht="18" customHeight="1" x14ac:dyDescent="0.3">
      <c r="B9" s="76" t="s">
        <v>337</v>
      </c>
      <c r="C9" s="76"/>
      <c r="D9" s="76"/>
      <c r="E9" s="24"/>
      <c r="F9" s="24"/>
      <c r="G9" s="24"/>
    </row>
    <row r="10" spans="2:7" ht="15" customHeight="1" x14ac:dyDescent="0.3">
      <c r="B10" s="24"/>
      <c r="C10" s="24"/>
      <c r="D10" s="24"/>
      <c r="E10" s="24"/>
      <c r="F10" s="24"/>
      <c r="G10" s="24"/>
    </row>
    <row r="11" spans="2:7" ht="15" customHeight="1" thickBot="1" x14ac:dyDescent="0.35">
      <c r="B11" s="24"/>
      <c r="C11" s="24"/>
      <c r="D11" s="24"/>
      <c r="E11" s="24"/>
      <c r="F11" s="24"/>
      <c r="G11" s="24"/>
    </row>
    <row r="12" spans="2:7" ht="33.75" customHeight="1" thickBot="1" x14ac:dyDescent="0.4">
      <c r="B12" s="77" t="s">
        <v>334</v>
      </c>
      <c r="C12" s="85"/>
      <c r="D12" s="85"/>
      <c r="E12" s="78"/>
      <c r="F12" s="24"/>
      <c r="G12" s="24"/>
    </row>
    <row r="13" spans="2:7" ht="15" customHeight="1" x14ac:dyDescent="0.3">
      <c r="B13" s="79" t="s">
        <v>440</v>
      </c>
      <c r="C13" s="84"/>
      <c r="D13" s="84"/>
      <c r="E13" s="80"/>
      <c r="F13" s="24"/>
      <c r="G13" s="24"/>
    </row>
    <row r="14" spans="2:7" ht="15" customHeight="1" x14ac:dyDescent="0.3">
      <c r="B14" s="79"/>
      <c r="C14" s="84"/>
      <c r="D14" s="84"/>
      <c r="E14" s="80"/>
      <c r="F14" s="24"/>
      <c r="G14" s="24"/>
    </row>
    <row r="15" spans="2:7" ht="35.25" customHeight="1" thickBot="1" x14ac:dyDescent="0.35">
      <c r="B15" s="79"/>
      <c r="C15" s="84"/>
      <c r="D15" s="84"/>
      <c r="E15" s="80"/>
      <c r="F15" s="24"/>
      <c r="G15" s="24"/>
    </row>
    <row r="16" spans="2:7" ht="24.75" customHeight="1" thickBot="1" x14ac:dyDescent="0.4">
      <c r="B16" s="77" t="s">
        <v>59</v>
      </c>
      <c r="C16" s="78"/>
      <c r="D16" s="77" t="s">
        <v>60</v>
      </c>
      <c r="E16" s="78"/>
    </row>
    <row r="17" spans="2:10" ht="15" customHeight="1" x14ac:dyDescent="0.25">
      <c r="B17" s="79" t="s">
        <v>473</v>
      </c>
      <c r="C17" s="80"/>
      <c r="D17" s="79" t="s">
        <v>333</v>
      </c>
      <c r="E17" s="80"/>
    </row>
    <row r="18" spans="2:10" ht="15" customHeight="1" x14ac:dyDescent="0.25">
      <c r="B18" s="79"/>
      <c r="C18" s="80"/>
      <c r="D18" s="79"/>
      <c r="E18" s="80"/>
    </row>
    <row r="19" spans="2:10" ht="19.5" customHeight="1" x14ac:dyDescent="0.25">
      <c r="B19" s="79"/>
      <c r="C19" s="80"/>
      <c r="D19" s="79"/>
      <c r="E19" s="80"/>
    </row>
    <row r="20" spans="2:10" ht="15" customHeight="1" x14ac:dyDescent="0.25">
      <c r="B20" s="79"/>
      <c r="C20" s="80"/>
      <c r="D20" s="79"/>
      <c r="E20" s="80"/>
    </row>
    <row r="21" spans="2:10" ht="19.5" customHeight="1" x14ac:dyDescent="0.25">
      <c r="B21" s="79"/>
      <c r="C21" s="80"/>
      <c r="D21" s="79"/>
      <c r="E21" s="80"/>
    </row>
    <row r="22" spans="2:10" ht="66" customHeight="1" thickBot="1" x14ac:dyDescent="0.3">
      <c r="B22" s="81"/>
      <c r="C22" s="82"/>
      <c r="D22" s="81"/>
      <c r="E22" s="82"/>
    </row>
    <row r="23" spans="2:10" ht="15" customHeight="1" x14ac:dyDescent="0.3">
      <c r="B23" s="25"/>
      <c r="C23" s="25"/>
      <c r="D23" s="24"/>
      <c r="E23" s="24"/>
      <c r="F23" s="24"/>
      <c r="G23" s="24"/>
    </row>
    <row r="24" spans="2:10" ht="15" customHeight="1" x14ac:dyDescent="0.3">
      <c r="B24" s="25"/>
      <c r="C24" s="25"/>
      <c r="D24" s="24"/>
      <c r="E24" s="24"/>
      <c r="F24" s="24"/>
      <c r="G24" s="24"/>
    </row>
    <row r="25" spans="2:10" ht="15.75" thickBot="1" x14ac:dyDescent="0.3">
      <c r="B25" s="83"/>
      <c r="C25" s="83"/>
      <c r="J25" s="14"/>
    </row>
    <row r="26" spans="2:10" ht="21.75" customHeight="1" x14ac:dyDescent="0.25">
      <c r="B26" s="71" t="s">
        <v>65</v>
      </c>
      <c r="C26" s="72"/>
      <c r="D26" s="83"/>
    </row>
    <row r="27" spans="2:10" ht="15" customHeight="1" x14ac:dyDescent="0.25">
      <c r="B27" s="73"/>
      <c r="C27" s="74"/>
      <c r="D27" s="83"/>
      <c r="J27" s="14"/>
    </row>
    <row r="28" spans="2:10" ht="18.75" x14ac:dyDescent="0.3">
      <c r="B28" s="6"/>
      <c r="C28" s="11" t="s">
        <v>25</v>
      </c>
    </row>
    <row r="29" spans="2:10" ht="18.75" x14ac:dyDescent="0.3">
      <c r="B29" s="7" t="s">
        <v>108</v>
      </c>
      <c r="C29" s="54" t="s">
        <v>6</v>
      </c>
    </row>
    <row r="30" spans="2:10" ht="18.75" x14ac:dyDescent="0.3">
      <c r="B30" s="7" t="s">
        <v>5</v>
      </c>
      <c r="C30" s="54"/>
    </row>
    <row r="31" spans="2:10" ht="18.75" x14ac:dyDescent="0.3">
      <c r="B31" s="7" t="s">
        <v>16</v>
      </c>
      <c r="C31" s="54" t="s">
        <v>6</v>
      </c>
      <c r="D31" s="37" t="str">
        <f>IF(AND(COUNTIF(C29,"*Advanced Business Cert*"),COUNTIF(C31,"*over 62*"))," ",IF(AND(COUNTIF(C29,"*certificate*"),COUNTIF(C31,"*over 62*")),"Over 62 waivers cannot be used for certificate programs",IF(COUNTIF(C31,"*employee*"),"Employee waivers are subject to HR approval.  If you are less than a 100% FTE, your waiver will be prorated.",IF(COUNTIF(C31,"*veteran*"),"Please visit veterans.uconn.edu for more information and how to apply for this waiver.",IF(COUNTIF(C31,"*grad*"),"Grad Assistant Waivers cannot be used for certificate programs",IF(COUNTIF(C31,"*guard*"),"Please visit veterans.uconn.edu for more information and how to apply for this waiver."," "))))))</f>
        <v xml:space="preserve"> </v>
      </c>
    </row>
    <row r="32" spans="2:10" ht="18.75" x14ac:dyDescent="0.3">
      <c r="B32" s="12"/>
      <c r="C32" s="10"/>
    </row>
    <row r="33" spans="2:4" ht="18.75" x14ac:dyDescent="0.3">
      <c r="B33" s="12"/>
      <c r="C33" s="11" t="s">
        <v>15</v>
      </c>
    </row>
    <row r="34" spans="2:4" ht="18.75" x14ac:dyDescent="0.3">
      <c r="B34" s="12" t="s">
        <v>164</v>
      </c>
      <c r="C34" s="17" t="str">
        <f>IFERROR(IF(C30=0,"Please Make Selections Above",(VLOOKUP(C29,CERTS!B:C,2,FALSE))*Calculator!C30),"Please Enter Selections Above")</f>
        <v>Please Make Selections Above</v>
      </c>
    </row>
    <row r="35" spans="2:4" ht="18.75" x14ac:dyDescent="0.3">
      <c r="B35" s="12"/>
      <c r="C35" s="8"/>
    </row>
    <row r="36" spans="2:4" ht="18.75" x14ac:dyDescent="0.3">
      <c r="B36" s="7"/>
      <c r="C36" s="8"/>
    </row>
    <row r="37" spans="2:4" ht="18.75" x14ac:dyDescent="0.3">
      <c r="B37" s="7" t="s">
        <v>12</v>
      </c>
      <c r="C37" s="9" t="str">
        <f>IFERROR(IF(C31="No",0,IF(C31="Please Make Selection","Please Enter Selection Above",IF(C31="Yes - Over 62 Waiver", "Selected Waiver is Not Eligible",IF(COUNTIF(C31,"*GRAD*"),"Selected Waiver is Not Eligible",IF(VLOOKUP(C29,CERTS!B:C,2,FALSE)*C30&gt;9756,9756,IF(VLOOKUP(C29,CERTS!B:C,2,FALSE)&gt;1084,C30*1084,C34)))))),"Please Enter Selections Above")</f>
        <v>Please Enter Selection Above</v>
      </c>
    </row>
    <row r="38" spans="2:4" ht="18.75" x14ac:dyDescent="0.3">
      <c r="B38" s="7" t="s">
        <v>13</v>
      </c>
      <c r="C38" s="55">
        <v>0</v>
      </c>
      <c r="D38" s="37" t="str">
        <f>IF(C38&lt;&gt;0,"Please note, many certificate programs do not quailfy for financial aid.  Please visit financialaid.uconn.edu for more information."," ")</f>
        <v xml:space="preserve"> </v>
      </c>
    </row>
    <row r="39" spans="2:4" ht="18.75" x14ac:dyDescent="0.3">
      <c r="B39" s="7" t="s">
        <v>14</v>
      </c>
      <c r="C39" s="55"/>
    </row>
    <row r="40" spans="2:4" ht="18.75" x14ac:dyDescent="0.3">
      <c r="B40" s="12" t="s">
        <v>22</v>
      </c>
      <c r="C40" s="19">
        <f>SUM(C37:C39)</f>
        <v>0</v>
      </c>
    </row>
    <row r="41" spans="2:4" ht="18.75" x14ac:dyDescent="0.3">
      <c r="B41" s="12"/>
      <c r="C41" s="19"/>
    </row>
    <row r="42" spans="2:4" ht="21.75" thickBot="1" x14ac:dyDescent="0.4">
      <c r="B42" s="20" t="str">
        <f>IF(C42&gt;=0,"Estimated Semester Out-of-Pocket Cost","Estimated Semester Refund")</f>
        <v>Estimated Semester Out-of-Pocket Cost</v>
      </c>
      <c r="C42" s="30">
        <f>IFERROR(C34-C40,0)</f>
        <v>0</v>
      </c>
      <c r="D42" s="31"/>
    </row>
    <row r="43" spans="2:4" x14ac:dyDescent="0.25">
      <c r="B43" s="14"/>
    </row>
    <row r="45" spans="2:4" ht="15.75" thickBot="1" x14ac:dyDescent="0.3"/>
    <row r="46" spans="2:4" ht="21.75" customHeight="1" x14ac:dyDescent="0.25">
      <c r="B46" s="71" t="s">
        <v>106</v>
      </c>
      <c r="C46" s="72"/>
    </row>
    <row r="47" spans="2:4" x14ac:dyDescent="0.25">
      <c r="B47" s="73"/>
      <c r="C47" s="74"/>
    </row>
    <row r="48" spans="2:4" ht="18.75" x14ac:dyDescent="0.3">
      <c r="B48" s="6"/>
      <c r="C48" s="11" t="s">
        <v>25</v>
      </c>
    </row>
    <row r="49" spans="2:4" ht="18.75" x14ac:dyDescent="0.3">
      <c r="B49" s="7" t="s">
        <v>1</v>
      </c>
      <c r="C49" s="54" t="s">
        <v>6</v>
      </c>
    </row>
    <row r="50" spans="2:4" ht="18.75" x14ac:dyDescent="0.3">
      <c r="B50" s="7" t="s">
        <v>5</v>
      </c>
      <c r="C50" s="54"/>
    </row>
    <row r="51" spans="2:4" ht="18.75" x14ac:dyDescent="0.3">
      <c r="B51" s="7" t="s">
        <v>16</v>
      </c>
      <c r="C51" s="54" t="s">
        <v>6</v>
      </c>
      <c r="D51" s="37" t="str">
        <f>IF(AND(COUNTIF(C49,"*certificate*"),COUNTIF(C51,"*over 62*")),"Over 62 waivers cannot be used for certificate programs",IF(COUNTIF(C51,"*employee*"),"Employee waivers are subject to HR approval and may have tax implications.  If you are less than a 100% FTE, your waiver will be prorated.",IF(COUNTIF(C51,"*veteran*"),"Please visit veterans.uconn.edu for more information and how to apply for this waiver.",IF(COUNTIF(C51,"*GRAD*"),"Grad Assistant waivers cannot be used for fee based programs",IF(COUNTIF(C51,"*guard*"),"Please visit veterans.uconn.edu for more information and how to apply for this waiver."," ")))))</f>
        <v xml:space="preserve"> </v>
      </c>
    </row>
    <row r="52" spans="2:4" ht="18.75" x14ac:dyDescent="0.3">
      <c r="B52" s="12"/>
      <c r="C52" s="10"/>
    </row>
    <row r="53" spans="2:4" ht="18.75" x14ac:dyDescent="0.3">
      <c r="B53" s="12"/>
      <c r="C53" s="11" t="s">
        <v>15</v>
      </c>
    </row>
    <row r="54" spans="2:4" ht="18.75" x14ac:dyDescent="0.3">
      <c r="B54" s="7" t="s">
        <v>58</v>
      </c>
      <c r="C54" s="8" t="str">
        <f>IFERROR(IF(AND(COUNTIF(C49,"*EDUC*"),COUNTIF(C49,"&lt;&gt;*UCAPP*"),C50&gt;8),9756,IF(C50=0,"Please Enter # of Credits Above",(VLOOKUP(C49,FBP!B:C,2,FALSE)))*Calculator!C50),"Please Make Selection Above")</f>
        <v>Please Make Selection Above</v>
      </c>
    </row>
    <row r="55" spans="2:4" ht="18.75" x14ac:dyDescent="0.3">
      <c r="B55" s="7" t="s">
        <v>121</v>
      </c>
      <c r="C55" s="8" t="str">
        <f>IFERROR(IF(AND(COUNTIF(C49,"*EDUC*"),C50&lt;5,C50&gt;0),VLOOKUP(C49,FBP!B4:G30,5,FALSE),IF(AND(COUNTIF(C49,"*EDUC*"),C50&gt;4),VLOOKUP(C49,FBP!B4:G30,6,FALSE),IF(AND(COUNTIF(C49,"*POST-BAC*"),0&gt;C50,C50&lt;5),VLOOKUP(C49,FBP!B4:G30,5,FALSE),IF(AND(COUNTIF(C49,"*POST-BACK*"),C50&gt;4),VLOOKUP(C49,FBP!B4:G30,6,FALSE),VLOOKUP(C49,FBP!B4:F30,5,FALSE))))),"Please Make Selection Above")</f>
        <v>Please Make Selection Above</v>
      </c>
    </row>
    <row r="56" spans="2:4" ht="18.75" x14ac:dyDescent="0.3">
      <c r="B56" s="12" t="s">
        <v>164</v>
      </c>
      <c r="C56" s="17">
        <f>SUM(C54:C55)</f>
        <v>0</v>
      </c>
    </row>
    <row r="57" spans="2:4" ht="18.75" x14ac:dyDescent="0.3">
      <c r="B57" s="16"/>
      <c r="C57" s="17"/>
    </row>
    <row r="58" spans="2:4" ht="18.75" x14ac:dyDescent="0.3">
      <c r="B58" s="7" t="s">
        <v>12</v>
      </c>
      <c r="C58" s="9" t="str">
        <f>IFERROR(IF(C51="No",0,IF(COUNTIF(C51,"*GRAD*"),"Selected Waiver is Not Eligible",IF(C51="Please Make Selection","Please Enter Selection Above",IF(VLOOKUP(C49,FBP!B:C,2,FALSE)*C50&gt;9756,9756,IF(VLOOKUP(C49,FBP!B:C,2,FALSE)&gt;1084,C50*1084,C54))))),"Please Enter Selection Above")</f>
        <v>Please Enter Selection Above</v>
      </c>
    </row>
    <row r="59" spans="2:4" ht="18.75" x14ac:dyDescent="0.3">
      <c r="B59" s="7" t="s">
        <v>13</v>
      </c>
      <c r="C59" s="55">
        <v>0</v>
      </c>
      <c r="D59" s="13" t="str">
        <f>IF(AND(COUNTIF(C49,"*certificate*"),C59&gt;0),"Not all certificate programs qualify for financial aid. Please contact Office of Student Financial Aid Services for more information"," ")</f>
        <v xml:space="preserve"> </v>
      </c>
    </row>
    <row r="60" spans="2:4" ht="18.75" x14ac:dyDescent="0.3">
      <c r="B60" s="7" t="s">
        <v>14</v>
      </c>
      <c r="C60" s="55"/>
    </row>
    <row r="61" spans="2:4" ht="18.75" x14ac:dyDescent="0.3">
      <c r="B61" s="12" t="s">
        <v>22</v>
      </c>
      <c r="C61" s="19">
        <f>SUM(C58:C60)</f>
        <v>0</v>
      </c>
      <c r="D61" s="28"/>
    </row>
    <row r="62" spans="2:4" ht="18.75" x14ac:dyDescent="0.3">
      <c r="B62" s="7"/>
      <c r="C62" s="18"/>
    </row>
    <row r="63" spans="2:4" ht="21.75" thickBot="1" x14ac:dyDescent="0.4">
      <c r="B63" s="20" t="str">
        <f>IF(C63&gt;=0,"Estimated Semester Out-of-Pocket Cost","Estimated Semester Refund")</f>
        <v>Estimated Semester Out-of-Pocket Cost</v>
      </c>
      <c r="C63" s="21">
        <f>IFERROR(C56-C61,"Please Make Selections Above")</f>
        <v>0</v>
      </c>
      <c r="D63" s="29" t="s">
        <v>73</v>
      </c>
    </row>
    <row r="66" spans="2:4" ht="15.75" thickBot="1" x14ac:dyDescent="0.3"/>
    <row r="67" spans="2:4" x14ac:dyDescent="0.25">
      <c r="B67" s="71" t="s">
        <v>157</v>
      </c>
      <c r="C67" s="72"/>
    </row>
    <row r="68" spans="2:4" x14ac:dyDescent="0.25">
      <c r="B68" s="73"/>
      <c r="C68" s="74"/>
    </row>
    <row r="69" spans="2:4" ht="18.75" x14ac:dyDescent="0.3">
      <c r="B69" s="6"/>
      <c r="C69" s="11" t="s">
        <v>25</v>
      </c>
    </row>
    <row r="70" spans="2:4" ht="18.75" x14ac:dyDescent="0.3">
      <c r="B70" s="7" t="s">
        <v>1</v>
      </c>
      <c r="C70" s="54" t="s">
        <v>6</v>
      </c>
    </row>
    <row r="71" spans="2:4" ht="18.75" x14ac:dyDescent="0.3">
      <c r="B71" s="7" t="s">
        <v>159</v>
      </c>
      <c r="C71" s="54" t="s">
        <v>6</v>
      </c>
    </row>
    <row r="72" spans="2:4" ht="18.75" x14ac:dyDescent="0.3">
      <c r="B72" s="7" t="s">
        <v>5</v>
      </c>
      <c r="C72" s="54">
        <v>0</v>
      </c>
    </row>
    <row r="73" spans="2:4" ht="18.75" x14ac:dyDescent="0.3">
      <c r="B73" s="7" t="s">
        <v>16</v>
      </c>
      <c r="C73" s="54" t="s">
        <v>6</v>
      </c>
    </row>
    <row r="74" spans="2:4" ht="18.75" x14ac:dyDescent="0.3">
      <c r="B74" s="12"/>
      <c r="C74" s="10"/>
    </row>
    <row r="75" spans="2:4" ht="18.75" x14ac:dyDescent="0.3">
      <c r="B75" s="12"/>
      <c r="C75" s="11" t="s">
        <v>15</v>
      </c>
    </row>
    <row r="76" spans="2:4" ht="18.75" x14ac:dyDescent="0.3">
      <c r="B76" s="7" t="s">
        <v>161</v>
      </c>
      <c r="C76" s="8" t="str">
        <f>IFERROR(IF(C72=0,"Please Make Selections Above",VLOOKUP(CONCATENATE(C70&amp;" "&amp;C71&amp;" "&amp;C72),NONSTD!B:C,2,FALSE)),"Please Make Selections Above")</f>
        <v>Please Make Selections Above</v>
      </c>
      <c r="D76" s="37" t="str">
        <f>IF(COUNTIF(C70,"*PHYSICAL*"),"This program has a standard Summer term. Summer has different fees.  Visit bursar.uconn.edu for more information.",IF(COUNTIF(C70,"*TEACH*"),"This program has a standard Summer term. Summer has different fees.  Visit bursar.uconn.edu for more information.",IF(COUNTIF(C70,"*PHARM*"),"These rates apply to Professional Years 3 and 4 only"," ")))</f>
        <v xml:space="preserve"> </v>
      </c>
    </row>
    <row r="77" spans="2:4" ht="18.75" x14ac:dyDescent="0.3">
      <c r="B77" s="7" t="s">
        <v>162</v>
      </c>
      <c r="C77" s="8" t="str">
        <f>IFERROR(IF(C73=0,"Please Enter # of Credits Above",VLOOKUP(CONCATENATE(C70&amp;" "&amp;C71&amp;" "&amp;C72),NONSTD!B:D,3,FALSE)),"Please Make Selections Above")</f>
        <v>Please Make Selections Above</v>
      </c>
    </row>
    <row r="78" spans="2:4" ht="18.75" x14ac:dyDescent="0.3">
      <c r="B78" s="12" t="s">
        <v>163</v>
      </c>
      <c r="C78" s="17">
        <f>SUM(C76:C77)</f>
        <v>0</v>
      </c>
    </row>
    <row r="79" spans="2:4" ht="18.75" x14ac:dyDescent="0.3">
      <c r="B79" s="16"/>
      <c r="C79" s="17"/>
    </row>
    <row r="80" spans="2:4" ht="18.75" x14ac:dyDescent="0.3">
      <c r="B80" s="7" t="s">
        <v>12</v>
      </c>
      <c r="C80" s="9" t="str">
        <f>IFERROR(IF(C73="No",0,IF(C73="Please Make Selection","Please Enter Selection Above",C76)),"Please Enter Selections Above")</f>
        <v>Please Enter Selection Above</v>
      </c>
    </row>
    <row r="81" spans="2:3" ht="18.75" x14ac:dyDescent="0.3">
      <c r="B81" s="7" t="s">
        <v>13</v>
      </c>
      <c r="C81" s="55">
        <v>0</v>
      </c>
    </row>
    <row r="82" spans="2:3" ht="18.75" x14ac:dyDescent="0.3">
      <c r="B82" s="7" t="s">
        <v>14</v>
      </c>
      <c r="C82" s="55">
        <v>0</v>
      </c>
    </row>
    <row r="83" spans="2:3" ht="18.75" x14ac:dyDescent="0.3">
      <c r="B83" s="12" t="s">
        <v>22</v>
      </c>
      <c r="C83" s="19">
        <f>SUM(C80:C82)</f>
        <v>0</v>
      </c>
    </row>
    <row r="84" spans="2:3" ht="18.75" x14ac:dyDescent="0.3">
      <c r="B84" s="7"/>
      <c r="C84" s="18"/>
    </row>
    <row r="85" spans="2:3" ht="21.75" thickBot="1" x14ac:dyDescent="0.4">
      <c r="B85" s="20" t="str">
        <f>IF(C85&gt;=0,"Estimated Semester Out-of-Pocket Cost","Estimated Semester Refund")</f>
        <v>Estimated Semester Out-of-Pocket Cost</v>
      </c>
      <c r="C85" s="21">
        <f>IFERROR(C78-C83,"Please Make Selections Above=")</f>
        <v>0</v>
      </c>
    </row>
    <row r="88" spans="2:3" ht="15.75" thickBot="1" x14ac:dyDescent="0.3"/>
    <row r="89" spans="2:3" x14ac:dyDescent="0.25">
      <c r="B89" s="71" t="s">
        <v>158</v>
      </c>
      <c r="C89" s="72"/>
    </row>
    <row r="90" spans="2:3" x14ac:dyDescent="0.25">
      <c r="B90" s="73"/>
      <c r="C90" s="74"/>
    </row>
    <row r="91" spans="2:3" ht="18.75" x14ac:dyDescent="0.3">
      <c r="B91" s="6"/>
      <c r="C91" s="11" t="s">
        <v>25</v>
      </c>
    </row>
    <row r="92" spans="2:3" ht="18.75" x14ac:dyDescent="0.3">
      <c r="B92" s="40" t="s">
        <v>159</v>
      </c>
      <c r="C92" s="54" t="s">
        <v>6</v>
      </c>
    </row>
    <row r="93" spans="2:3" ht="18.75" x14ac:dyDescent="0.3">
      <c r="B93" s="7" t="s">
        <v>5</v>
      </c>
      <c r="C93" s="54" t="s">
        <v>496</v>
      </c>
    </row>
    <row r="94" spans="2:3" ht="18.75" x14ac:dyDescent="0.3">
      <c r="B94" s="7" t="s">
        <v>16</v>
      </c>
      <c r="C94" s="54" t="s">
        <v>6</v>
      </c>
    </row>
    <row r="95" spans="2:3" ht="18.75" x14ac:dyDescent="0.3">
      <c r="B95" s="7"/>
      <c r="C95" s="41"/>
    </row>
    <row r="96" spans="2:3" ht="18.75" x14ac:dyDescent="0.3">
      <c r="B96" s="12"/>
      <c r="C96" s="11" t="s">
        <v>15</v>
      </c>
    </row>
    <row r="97" spans="2:3" ht="18.75" x14ac:dyDescent="0.3">
      <c r="B97" s="7" t="s">
        <v>161</v>
      </c>
      <c r="C97" s="8" t="str">
        <f>_xlfn.IFNA(VLOOKUP((CONCATENATE(C92&amp;" "&amp;C93)),STD!A4:B30,2,FALSE),"Please Make Selections Above")</f>
        <v>Please Make Selections Above</v>
      </c>
    </row>
    <row r="98" spans="2:3" ht="18.75" x14ac:dyDescent="0.3">
      <c r="B98" s="7" t="s">
        <v>162</v>
      </c>
      <c r="C98" s="8" t="str">
        <f>IFERROR(IF(C94="Yes - Grad Assistant Waiver",VLOOKUP(C93,STD!D4:F12,3,FALSE),VLOOKUP(C93,STD!D4:F12,2,FALSE)),"Please Make Selections Above")</f>
        <v>Please Make Selections Above</v>
      </c>
    </row>
    <row r="99" spans="2:3" ht="18.75" x14ac:dyDescent="0.3">
      <c r="B99" s="12" t="s">
        <v>163</v>
      </c>
      <c r="C99" s="17">
        <f>SUM(C97:C98)</f>
        <v>0</v>
      </c>
    </row>
    <row r="100" spans="2:3" ht="18.75" x14ac:dyDescent="0.3">
      <c r="B100" s="7"/>
      <c r="C100" s="8"/>
    </row>
    <row r="101" spans="2:3" ht="18.75" x14ac:dyDescent="0.3">
      <c r="B101" s="7" t="s">
        <v>12</v>
      </c>
      <c r="C101" s="9" t="str">
        <f>IFERROR(IF(C94="No",0,IF(C94="Please Make Selection","Please Make Selections Above",VLOOKUP(CONCATENATE(C92&amp;" "&amp;C93),STD!A3:B30,2,FALSE))),"Please Make Selections Above")</f>
        <v>Please Make Selections Above</v>
      </c>
    </row>
    <row r="102" spans="2:3" ht="18.75" x14ac:dyDescent="0.3">
      <c r="B102" s="7" t="s">
        <v>13</v>
      </c>
      <c r="C102" s="55"/>
    </row>
    <row r="103" spans="2:3" ht="18.75" x14ac:dyDescent="0.3">
      <c r="B103" s="7" t="s">
        <v>14</v>
      </c>
      <c r="C103" s="55">
        <v>0</v>
      </c>
    </row>
    <row r="104" spans="2:3" ht="18.75" x14ac:dyDescent="0.3">
      <c r="B104" s="12" t="s">
        <v>22</v>
      </c>
      <c r="C104" s="19">
        <f>SUM(C101:C103)</f>
        <v>0</v>
      </c>
    </row>
    <row r="105" spans="2:3" ht="18.75" x14ac:dyDescent="0.3">
      <c r="B105" s="12"/>
      <c r="C105" s="19"/>
    </row>
    <row r="106" spans="2:3" ht="21.75" thickBot="1" x14ac:dyDescent="0.4">
      <c r="B106" s="20" t="str">
        <f>IF(C106&gt;=0,"Estimated Semester Out-of-Pocket Cost","Estimated Semester Refund")</f>
        <v>Estimated Semester Out-of-Pocket Cost</v>
      </c>
      <c r="C106" s="30">
        <f>IFERROR(C99-C104,"Please Make Selections Above")</f>
        <v>0</v>
      </c>
    </row>
  </sheetData>
  <sheetProtection algorithmName="SHA-512" hashValue="xnVNjTpxEtyoB5NmfinpH6dt6is/ettE1Ebacis2hiDcB1Z53WLdaoxKLgFzcBjx5dUpC8de/lJ5EIWnIeN+Sg==" saltValue="1ihuGzw5iJLDXjXsqgNfCA==" spinCount="100000" sheet="1" selectLockedCells="1"/>
  <mergeCells count="15">
    <mergeCell ref="B2:D4"/>
    <mergeCell ref="B67:C68"/>
    <mergeCell ref="B89:C90"/>
    <mergeCell ref="B6:D7"/>
    <mergeCell ref="B9:D9"/>
    <mergeCell ref="B16:C16"/>
    <mergeCell ref="D16:E16"/>
    <mergeCell ref="B17:C22"/>
    <mergeCell ref="D17:E22"/>
    <mergeCell ref="D26:D27"/>
    <mergeCell ref="B46:C47"/>
    <mergeCell ref="B25:C25"/>
    <mergeCell ref="B26:C27"/>
    <mergeCell ref="B13:E15"/>
    <mergeCell ref="B12:E12"/>
  </mergeCells>
  <conditionalFormatting sqref="C34:C36">
    <cfRule type="cellIs" dxfId="5" priority="26" operator="equal">
      <formula>"""Please Enter # of Credits Above"",""Please Enter Selections Above"""</formula>
    </cfRule>
  </conditionalFormatting>
  <conditionalFormatting sqref="C37">
    <cfRule type="cellIs" dxfId="4" priority="25" operator="equal">
      <formula>"Please Make Selections Above"</formula>
    </cfRule>
  </conditionalFormatting>
  <conditionalFormatting sqref="C54:C56 C58">
    <cfRule type="cellIs" dxfId="3" priority="30" operator="equal">
      <formula>"Please Make Selections Above"</formula>
    </cfRule>
  </conditionalFormatting>
  <conditionalFormatting sqref="C97:C100">
    <cfRule type="cellIs" dxfId="2" priority="3" operator="equal">
      <formula>"""Please Enter # of Credits Above"",""Please Enter Selections Above"""</formula>
    </cfRule>
  </conditionalFormatting>
  <conditionalFormatting sqref="D31">
    <cfRule type="cellIs" dxfId="1" priority="21" operator="equal">
      <formula>"Over 62 waivers cannot be used for certificate programs"</formula>
    </cfRule>
  </conditionalFormatting>
  <conditionalFormatting sqref="D51">
    <cfRule type="cellIs" dxfId="0" priority="10" operator="equal">
      <formula>"Over 62 waivers cannot be used for certificate programs"</formula>
    </cfRule>
  </conditionalFormatting>
  <dataValidations count="9">
    <dataValidation allowBlank="1" showInputMessage="1" showErrorMessage="1" prompt="Please enter the amount of outside funding you are expecting for a single semester.  This may include payments made directly to UConn by your employer, other third party payments, private scholarships, etc.  " sqref="C60 C39 C103 C82" xr:uid="{EFB7342B-845D-4B89-88EC-26F8A4CB7B66}"/>
    <dataValidation allowBlank="1" showInputMessage="1" showErrorMessage="1" prompt="Please enter the amount of financial aid you are expecting to receive for a single semseter." sqref="C59 C38 C102 C81" xr:uid="{5BD17D51-A1A9-42FC-9A4F-A1DF1BF66CEF}"/>
    <dataValidation allowBlank="1" showInputMessage="1" showErrorMessage="1" prompt="Please enter the total # of credits you will be taking during the semseter.  " sqref="C50 C30" xr:uid="{D267EC17-BFA7-43E9-AE8E-76E9399F9673}"/>
    <dataValidation type="list" allowBlank="1" showInputMessage="1" showErrorMessage="1" sqref="C51 C31 C73 C94" xr:uid="{C68D1C53-88D4-4646-8E89-6FE11DA3A7E8}">
      <formula1>WAIVERS</formula1>
    </dataValidation>
    <dataValidation type="list" allowBlank="1" showInputMessage="1" showErrorMessage="1" prompt="Please enter the total # of credits you will be taking during the semseter.  " sqref="C93" xr:uid="{EE774BD1-686C-466F-B053-83DD69950511}">
      <formula1>"Please Enter Selection,1,2,3,4,5,6,7,8,9+"</formula1>
    </dataValidation>
    <dataValidation type="list" allowBlank="1" showInputMessage="1" showErrorMessage="1" sqref="C92" xr:uid="{1EF4B97E-7531-47B1-97BD-8285C9D183ED}">
      <formula1>"Please Make Selection, In-State, Out-of-State, New England Regional"</formula1>
    </dataValidation>
    <dataValidation type="list" allowBlank="1" showInputMessage="1" showErrorMessage="1" sqref="C95" xr:uid="{B8198D16-D910-4BB7-AAA2-6D3F6DAF0FA9}">
      <formula1>WAIVERS3</formula1>
    </dataValidation>
    <dataValidation type="list" allowBlank="1" showInputMessage="1" showErrorMessage="1" prompt="Please enter the total # of credits you will be taking during the semseter.  " sqref="C72" xr:uid="{DF4C643C-9505-41AC-B566-1F8DE4718718}">
      <formula1>"0,1,2,3,4,5,6,7,8,9+"</formula1>
    </dataValidation>
    <dataValidation type="list" allowBlank="1" showInputMessage="1" showErrorMessage="1" sqref="C71" xr:uid="{50C1B19C-F71C-4145-A8DE-8277F3766F51}">
      <formula1>"Please Make Selection,In-State,Out-of-State,New England Regional"</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25FBFB6-CCF2-4348-8E36-49515E21FAF7}">
          <x14:formula1>
            <xm:f>NONSTD!$B$2:$B$10</xm:f>
          </x14:formula1>
          <xm:sqref>C70</xm:sqref>
        </x14:dataValidation>
        <x14:dataValidation type="list" allowBlank="1" showInputMessage="1" showErrorMessage="1" xr:uid="{2E55B026-4DD7-486E-BAC5-64153F72AA69}">
          <x14:formula1>
            <xm:f>FBP!$B$3:$B$31</xm:f>
          </x14:formula1>
          <xm:sqref>C49</xm:sqref>
        </x14:dataValidation>
        <x14:dataValidation type="list" allowBlank="1" showInputMessage="1" showErrorMessage="1" xr:uid="{FBC6032B-D290-4D02-B5E2-38FFAFC26997}">
          <x14:formula1>
            <xm:f>CERTS!$B2:$B62</xm:f>
          </x14:formula1>
          <xm:sqref>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1FDA-AC2F-4975-ACD0-5EF1C3A6C90A}">
  <sheetPr codeName="Sheet2"/>
  <dimension ref="B1:F63"/>
  <sheetViews>
    <sheetView workbookViewId="0">
      <selection activeCell="F20" sqref="F20"/>
    </sheetView>
  </sheetViews>
  <sheetFormatPr defaultRowHeight="15" x14ac:dyDescent="0.25"/>
  <cols>
    <col min="1" max="1" width="6.28515625" customWidth="1"/>
    <col min="2" max="2" width="64.42578125" bestFit="1" customWidth="1"/>
    <col min="3" max="3" width="3.5703125" customWidth="1"/>
    <col min="4" max="4" width="57.140625" bestFit="1" customWidth="1"/>
    <col min="5" max="5" width="3.28515625" customWidth="1"/>
    <col min="6" max="6" width="54.140625" customWidth="1"/>
    <col min="7" max="7" width="3.42578125" customWidth="1"/>
  </cols>
  <sheetData>
    <row r="1" spans="2:6" ht="15.75" thickBot="1" x14ac:dyDescent="0.3"/>
    <row r="2" spans="2:6" s="48" customFormat="1" ht="28.5" customHeight="1" x14ac:dyDescent="0.3">
      <c r="B2" s="86" t="s">
        <v>490</v>
      </c>
      <c r="C2" s="87"/>
      <c r="D2" s="87"/>
      <c r="E2" s="87"/>
      <c r="F2" s="88"/>
    </row>
    <row r="3" spans="2:6" s="48" customFormat="1" ht="42" customHeight="1" thickBot="1" x14ac:dyDescent="0.35">
      <c r="B3" s="89"/>
      <c r="C3" s="90"/>
      <c r="D3" s="90"/>
      <c r="E3" s="90"/>
      <c r="F3" s="91"/>
    </row>
    <row r="4" spans="2:6" x14ac:dyDescent="0.25">
      <c r="B4" s="2"/>
      <c r="C4" s="2"/>
      <c r="D4" s="2"/>
      <c r="E4" s="2"/>
      <c r="F4" s="2"/>
    </row>
    <row r="5" spans="2:6" ht="15.75" x14ac:dyDescent="0.25">
      <c r="B5" s="49" t="s">
        <v>65</v>
      </c>
      <c r="D5" s="49" t="s">
        <v>106</v>
      </c>
      <c r="F5" s="49" t="s">
        <v>167</v>
      </c>
    </row>
    <row r="6" spans="2:6" x14ac:dyDescent="0.25">
      <c r="B6" s="22" t="s">
        <v>338</v>
      </c>
      <c r="D6" t="s">
        <v>87</v>
      </c>
      <c r="F6" t="s">
        <v>86</v>
      </c>
    </row>
    <row r="7" spans="2:6" x14ac:dyDescent="0.25">
      <c r="B7" s="22" t="s">
        <v>339</v>
      </c>
      <c r="D7" t="s">
        <v>88</v>
      </c>
      <c r="F7" s="22" t="s">
        <v>196</v>
      </c>
    </row>
    <row r="8" spans="2:6" x14ac:dyDescent="0.25">
      <c r="B8" s="22" t="s">
        <v>340</v>
      </c>
      <c r="D8" t="s">
        <v>89</v>
      </c>
      <c r="F8" t="s">
        <v>165</v>
      </c>
    </row>
    <row r="9" spans="2:6" x14ac:dyDescent="0.25">
      <c r="B9" s="22" t="s">
        <v>341</v>
      </c>
      <c r="D9" t="s">
        <v>90</v>
      </c>
      <c r="F9" s="22" t="s">
        <v>436</v>
      </c>
    </row>
    <row r="10" spans="2:6" x14ac:dyDescent="0.25">
      <c r="B10" s="22" t="s">
        <v>342</v>
      </c>
      <c r="D10" t="s">
        <v>97</v>
      </c>
      <c r="F10" s="22" t="s">
        <v>435</v>
      </c>
    </row>
    <row r="11" spans="2:6" x14ac:dyDescent="0.25">
      <c r="B11" s="22" t="s">
        <v>343</v>
      </c>
      <c r="D11" t="s">
        <v>91</v>
      </c>
      <c r="F11" s="22" t="s">
        <v>437</v>
      </c>
    </row>
    <row r="12" spans="2:6" x14ac:dyDescent="0.25">
      <c r="B12" s="22" t="s">
        <v>344</v>
      </c>
      <c r="D12" t="s">
        <v>96</v>
      </c>
      <c r="F12" s="22" t="s">
        <v>438</v>
      </c>
    </row>
    <row r="13" spans="2:6" x14ac:dyDescent="0.25">
      <c r="B13" s="22" t="s">
        <v>345</v>
      </c>
      <c r="D13" t="s">
        <v>489</v>
      </c>
      <c r="F13" s="22" t="s">
        <v>166</v>
      </c>
    </row>
    <row r="14" spans="2:6" x14ac:dyDescent="0.25">
      <c r="B14" s="22" t="s">
        <v>346</v>
      </c>
      <c r="D14" s="22" t="s">
        <v>434</v>
      </c>
    </row>
    <row r="15" spans="2:6" x14ac:dyDescent="0.25">
      <c r="B15" s="22" t="s">
        <v>347</v>
      </c>
      <c r="D15" s="22" t="s">
        <v>112</v>
      </c>
    </row>
    <row r="16" spans="2:6" x14ac:dyDescent="0.25">
      <c r="B16" s="22" t="s">
        <v>348</v>
      </c>
      <c r="D16" s="22" t="s">
        <v>118</v>
      </c>
    </row>
    <row r="17" spans="2:6" x14ac:dyDescent="0.25">
      <c r="B17" s="22" t="s">
        <v>349</v>
      </c>
      <c r="D17" s="22" t="s">
        <v>488</v>
      </c>
    </row>
    <row r="18" spans="2:6" ht="16.5" thickBot="1" x14ac:dyDescent="0.3">
      <c r="B18" s="35" t="s">
        <v>350</v>
      </c>
      <c r="D18" s="22" t="s">
        <v>117</v>
      </c>
    </row>
    <row r="19" spans="2:6" ht="16.5" thickBot="1" x14ac:dyDescent="0.3">
      <c r="B19" t="s">
        <v>351</v>
      </c>
      <c r="D19" s="22" t="s">
        <v>116</v>
      </c>
      <c r="F19" s="56" t="s">
        <v>474</v>
      </c>
    </row>
    <row r="20" spans="2:6" x14ac:dyDescent="0.25">
      <c r="B20" t="s">
        <v>32</v>
      </c>
      <c r="D20" s="22" t="s">
        <v>125</v>
      </c>
      <c r="F20" s="57" t="s">
        <v>475</v>
      </c>
    </row>
    <row r="21" spans="2:6" x14ac:dyDescent="0.25">
      <c r="B21" t="s">
        <v>33</v>
      </c>
      <c r="D21" s="22" t="s">
        <v>92</v>
      </c>
      <c r="F21" s="57" t="s">
        <v>484</v>
      </c>
    </row>
    <row r="22" spans="2:6" x14ac:dyDescent="0.25">
      <c r="B22" t="s">
        <v>42</v>
      </c>
      <c r="D22" s="22" t="s">
        <v>93</v>
      </c>
      <c r="F22" s="57" t="s">
        <v>476</v>
      </c>
    </row>
    <row r="23" spans="2:6" x14ac:dyDescent="0.25">
      <c r="B23" t="s">
        <v>34</v>
      </c>
      <c r="D23" s="22" t="s">
        <v>94</v>
      </c>
      <c r="F23" s="57" t="s">
        <v>477</v>
      </c>
    </row>
    <row r="24" spans="2:6" x14ac:dyDescent="0.25">
      <c r="B24" t="s">
        <v>53</v>
      </c>
      <c r="D24" s="22" t="s">
        <v>95</v>
      </c>
      <c r="F24" s="57" t="s">
        <v>478</v>
      </c>
    </row>
    <row r="25" spans="2:6" x14ac:dyDescent="0.25">
      <c r="B25" t="s">
        <v>36</v>
      </c>
      <c r="D25" s="22" t="s">
        <v>98</v>
      </c>
      <c r="F25" s="57" t="s">
        <v>479</v>
      </c>
    </row>
    <row r="26" spans="2:6" x14ac:dyDescent="0.25">
      <c r="B26" t="s">
        <v>35</v>
      </c>
      <c r="D26" s="22" t="s">
        <v>99</v>
      </c>
      <c r="F26" s="57" t="s">
        <v>480</v>
      </c>
    </row>
    <row r="27" spans="2:6" x14ac:dyDescent="0.25">
      <c r="B27" t="s">
        <v>439</v>
      </c>
      <c r="D27" s="22" t="s">
        <v>100</v>
      </c>
      <c r="F27" s="57" t="s">
        <v>481</v>
      </c>
    </row>
    <row r="28" spans="2:6" x14ac:dyDescent="0.25">
      <c r="B28" t="s">
        <v>43</v>
      </c>
      <c r="D28" s="22" t="s">
        <v>101</v>
      </c>
      <c r="F28" s="57" t="s">
        <v>482</v>
      </c>
    </row>
    <row r="29" spans="2:6" x14ac:dyDescent="0.25">
      <c r="B29" t="s">
        <v>54</v>
      </c>
      <c r="D29" s="22" t="s">
        <v>102</v>
      </c>
      <c r="F29" s="57" t="s">
        <v>483</v>
      </c>
    </row>
    <row r="30" spans="2:6" ht="15.75" thickBot="1" x14ac:dyDescent="0.3">
      <c r="B30" t="s">
        <v>107</v>
      </c>
      <c r="D30" s="22" t="s">
        <v>103</v>
      </c>
      <c r="F30" s="58" t="s">
        <v>485</v>
      </c>
    </row>
    <row r="31" spans="2:6" x14ac:dyDescent="0.25">
      <c r="B31" t="s">
        <v>72</v>
      </c>
      <c r="D31" t="s">
        <v>111</v>
      </c>
    </row>
    <row r="32" spans="2:6" x14ac:dyDescent="0.25">
      <c r="B32" s="22" t="s">
        <v>41</v>
      </c>
      <c r="D32" t="s">
        <v>486</v>
      </c>
    </row>
    <row r="33" spans="2:4" x14ac:dyDescent="0.25">
      <c r="B33" t="s">
        <v>62</v>
      </c>
      <c r="D33" s="22" t="s">
        <v>124</v>
      </c>
    </row>
    <row r="34" spans="2:4" x14ac:dyDescent="0.25">
      <c r="B34" t="s">
        <v>57</v>
      </c>
      <c r="D34" s="22" t="s">
        <v>104</v>
      </c>
    </row>
    <row r="35" spans="2:4" x14ac:dyDescent="0.25">
      <c r="B35" t="s">
        <v>51</v>
      </c>
      <c r="D35" s="22" t="s">
        <v>105</v>
      </c>
    </row>
    <row r="36" spans="2:4" x14ac:dyDescent="0.25">
      <c r="B36" t="s">
        <v>45</v>
      </c>
      <c r="D36" s="22" t="s">
        <v>110</v>
      </c>
    </row>
    <row r="37" spans="2:4" x14ac:dyDescent="0.25">
      <c r="B37" t="s">
        <v>27</v>
      </c>
    </row>
    <row r="38" spans="2:4" x14ac:dyDescent="0.25">
      <c r="B38" t="s">
        <v>28</v>
      </c>
    </row>
    <row r="39" spans="2:4" x14ac:dyDescent="0.25">
      <c r="B39" t="s">
        <v>29</v>
      </c>
    </row>
    <row r="40" spans="2:4" x14ac:dyDescent="0.25">
      <c r="B40" s="22" t="s">
        <v>77</v>
      </c>
    </row>
    <row r="41" spans="2:4" x14ac:dyDescent="0.25">
      <c r="B41" s="22" t="s">
        <v>46</v>
      </c>
    </row>
    <row r="42" spans="2:4" x14ac:dyDescent="0.25">
      <c r="B42" s="22" t="s">
        <v>85</v>
      </c>
    </row>
    <row r="43" spans="2:4" x14ac:dyDescent="0.25">
      <c r="B43" t="s">
        <v>66</v>
      </c>
    </row>
    <row r="44" spans="2:4" x14ac:dyDescent="0.25">
      <c r="B44" t="s">
        <v>30</v>
      </c>
    </row>
    <row r="45" spans="2:4" x14ac:dyDescent="0.25">
      <c r="B45" t="s">
        <v>335</v>
      </c>
    </row>
    <row r="46" spans="2:4" x14ac:dyDescent="0.25">
      <c r="B46" s="22" t="s">
        <v>82</v>
      </c>
    </row>
    <row r="47" spans="2:4" x14ac:dyDescent="0.25">
      <c r="B47" t="s">
        <v>37</v>
      </c>
    </row>
    <row r="48" spans="2:4" x14ac:dyDescent="0.25">
      <c r="B48" t="s">
        <v>31</v>
      </c>
    </row>
    <row r="49" spans="2:2" x14ac:dyDescent="0.25">
      <c r="B49" t="s">
        <v>70</v>
      </c>
    </row>
    <row r="50" spans="2:2" x14ac:dyDescent="0.25">
      <c r="B50" t="s">
        <v>47</v>
      </c>
    </row>
    <row r="51" spans="2:2" x14ac:dyDescent="0.25">
      <c r="B51" t="s">
        <v>38</v>
      </c>
    </row>
    <row r="52" spans="2:2" x14ac:dyDescent="0.25">
      <c r="B52" t="s">
        <v>39</v>
      </c>
    </row>
    <row r="53" spans="2:2" x14ac:dyDescent="0.25">
      <c r="B53" t="s">
        <v>55</v>
      </c>
    </row>
    <row r="54" spans="2:2" x14ac:dyDescent="0.25">
      <c r="B54" t="s">
        <v>40</v>
      </c>
    </row>
    <row r="55" spans="2:2" x14ac:dyDescent="0.25">
      <c r="B55" t="s">
        <v>48</v>
      </c>
    </row>
    <row r="56" spans="2:2" x14ac:dyDescent="0.25">
      <c r="B56" t="s">
        <v>44</v>
      </c>
    </row>
    <row r="57" spans="2:2" x14ac:dyDescent="0.25">
      <c r="B57" t="s">
        <v>61</v>
      </c>
    </row>
    <row r="58" spans="2:2" x14ac:dyDescent="0.25">
      <c r="B58" t="s">
        <v>49</v>
      </c>
    </row>
    <row r="59" spans="2:2" x14ac:dyDescent="0.25">
      <c r="B59" s="22" t="s">
        <v>81</v>
      </c>
    </row>
    <row r="60" spans="2:2" x14ac:dyDescent="0.25">
      <c r="B60" t="s">
        <v>50</v>
      </c>
    </row>
    <row r="61" spans="2:2" x14ac:dyDescent="0.25">
      <c r="B61" s="22" t="s">
        <v>83</v>
      </c>
    </row>
    <row r="62" spans="2:2" x14ac:dyDescent="0.25">
      <c r="B62" t="s">
        <v>52</v>
      </c>
    </row>
    <row r="63" spans="2:2" x14ac:dyDescent="0.25">
      <c r="B63" t="s">
        <v>56</v>
      </c>
    </row>
  </sheetData>
  <sheetProtection algorithmName="SHA-512" hashValue="FmB9uq9XB2gQ5E4G3p4Pw/vvRKMXS1lXHA8VvVcauvzbpKYE1u+8y1MEi/3WqH3XK1SMCFuUovS0oRYKxYhf0Q==" saltValue="vQJ3YNxuvyOZmF7gBNLo1w==" spinCount="100000" sheet="1" selectLockedCells="1"/>
  <sortState xmlns:xlrd2="http://schemas.microsoft.com/office/spreadsheetml/2017/richdata2" ref="D6:D36">
    <sortCondition ref="D6:D36"/>
  </sortState>
  <mergeCells count="1">
    <mergeCell ref="B2:F3"/>
  </mergeCells>
  <hyperlinks>
    <hyperlink ref="F20" r:id="rId1" xr:uid="{A40AC6CE-A4C5-4645-8015-53954F881D9C}"/>
    <hyperlink ref="F22" r:id="rId2" xr:uid="{8D094C67-738F-4C48-8DE2-61BEDFC64FF6}"/>
    <hyperlink ref="F24" r:id="rId3" xr:uid="{7F2CE923-82CD-48E1-88A1-211ED3899456}"/>
    <hyperlink ref="F25" r:id="rId4" xr:uid="{1048E673-75C9-48D6-9588-C0C5545A6D5D}"/>
    <hyperlink ref="F26" r:id="rId5" xr:uid="{492BE126-D26D-43F4-90BD-80423B35068B}"/>
    <hyperlink ref="F27" r:id="rId6" xr:uid="{30105A21-99F2-4BD0-BFDF-952FBC723FFA}"/>
    <hyperlink ref="F28" r:id="rId7" xr:uid="{FD88ECDC-7832-40C9-A5D6-5E87D1B67595}"/>
    <hyperlink ref="F29" r:id="rId8" xr:uid="{D03E6F9E-1B5C-4790-90C5-85363E83E661}"/>
    <hyperlink ref="F21" r:id="rId9" xr:uid="{DF5D217F-50B9-4056-B05F-0302E21F03CB}"/>
    <hyperlink ref="F30" r:id="rId10" xr:uid="{7D5B86A3-DBEE-4CB3-A91C-10C1B053318F}"/>
    <hyperlink ref="F23" r:id="rId11" xr:uid="{64B22E71-D010-417D-AAE6-3BDC8D95C6FB}"/>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73EC-65CD-4C86-B5EE-5C11779ADE5D}">
  <sheetPr codeName="Sheet3"/>
  <dimension ref="A1:J62"/>
  <sheetViews>
    <sheetView workbookViewId="0">
      <selection activeCell="D11" sqref="D11"/>
    </sheetView>
  </sheetViews>
  <sheetFormatPr defaultRowHeight="15" x14ac:dyDescent="0.25"/>
  <cols>
    <col min="1" max="1" width="22.85546875" bestFit="1" customWidth="1"/>
    <col min="2" max="2" width="64.140625" bestFit="1" customWidth="1"/>
    <col min="3" max="3" width="36.7109375" customWidth="1"/>
    <col min="4" max="6" width="28.28515625" style="1" bestFit="1" customWidth="1"/>
    <col min="8" max="8" width="26.7109375" bestFit="1" customWidth="1"/>
  </cols>
  <sheetData>
    <row r="1" spans="1:9" x14ac:dyDescent="0.25">
      <c r="A1" s="4" t="s">
        <v>0</v>
      </c>
      <c r="B1" s="4" t="s">
        <v>1</v>
      </c>
      <c r="C1" s="60" t="s">
        <v>491</v>
      </c>
      <c r="D1" s="1" t="s">
        <v>18</v>
      </c>
      <c r="E1" s="1" t="s">
        <v>19</v>
      </c>
      <c r="F1" s="1" t="s">
        <v>23</v>
      </c>
    </row>
    <row r="2" spans="1:9" x14ac:dyDescent="0.25">
      <c r="A2" s="4"/>
      <c r="B2" s="4" t="s">
        <v>6</v>
      </c>
      <c r="C2" s="59" t="s">
        <v>26</v>
      </c>
      <c r="D2" s="4" t="s">
        <v>26</v>
      </c>
      <c r="E2" s="4" t="s">
        <v>26</v>
      </c>
      <c r="F2" s="4" t="s">
        <v>26</v>
      </c>
    </row>
    <row r="3" spans="1:9" x14ac:dyDescent="0.25">
      <c r="A3" s="22" t="s">
        <v>63</v>
      </c>
      <c r="B3" s="22" t="s">
        <v>338</v>
      </c>
      <c r="C3" s="61">
        <v>1125</v>
      </c>
      <c r="D3" s="23" t="s">
        <v>2</v>
      </c>
      <c r="E3" s="23" t="s">
        <v>3</v>
      </c>
      <c r="F3" s="23">
        <v>0</v>
      </c>
    </row>
    <row r="4" spans="1:9" x14ac:dyDescent="0.25">
      <c r="A4" s="22" t="s">
        <v>63</v>
      </c>
      <c r="B4" s="22" t="s">
        <v>339</v>
      </c>
      <c r="C4" s="61">
        <v>1125</v>
      </c>
      <c r="D4" s="23" t="s">
        <v>2</v>
      </c>
      <c r="E4" s="23" t="s">
        <v>3</v>
      </c>
      <c r="F4" s="23">
        <v>0</v>
      </c>
    </row>
    <row r="5" spans="1:9" x14ac:dyDescent="0.25">
      <c r="A5" s="22" t="s">
        <v>63</v>
      </c>
      <c r="B5" s="22" t="s">
        <v>340</v>
      </c>
      <c r="C5" s="61">
        <v>1200</v>
      </c>
      <c r="D5" s="23" t="s">
        <v>2</v>
      </c>
      <c r="E5" s="23" t="s">
        <v>3</v>
      </c>
      <c r="F5" s="23">
        <v>0</v>
      </c>
      <c r="H5" s="46"/>
      <c r="I5" s="3"/>
    </row>
    <row r="6" spans="1:9" x14ac:dyDescent="0.25">
      <c r="A6" s="22" t="s">
        <v>63</v>
      </c>
      <c r="B6" s="22" t="s">
        <v>341</v>
      </c>
      <c r="C6" s="61">
        <v>1200</v>
      </c>
      <c r="D6" s="23" t="s">
        <v>2</v>
      </c>
      <c r="E6" s="23" t="s">
        <v>3</v>
      </c>
      <c r="F6" s="23">
        <v>0</v>
      </c>
      <c r="H6" s="22"/>
    </row>
    <row r="7" spans="1:9" x14ac:dyDescent="0.25">
      <c r="A7" s="22" t="s">
        <v>63</v>
      </c>
      <c r="B7" s="22" t="s">
        <v>342</v>
      </c>
      <c r="C7" s="61">
        <v>1200</v>
      </c>
      <c r="D7" s="23" t="s">
        <v>2</v>
      </c>
      <c r="E7" s="23" t="s">
        <v>3</v>
      </c>
      <c r="F7" s="23">
        <v>0</v>
      </c>
      <c r="H7" s="22"/>
    </row>
    <row r="8" spans="1:9" x14ac:dyDescent="0.25">
      <c r="A8" s="22" t="s">
        <v>63</v>
      </c>
      <c r="B8" s="22" t="s">
        <v>343</v>
      </c>
      <c r="C8" s="61">
        <v>1500</v>
      </c>
      <c r="D8" s="23" t="s">
        <v>2</v>
      </c>
      <c r="E8" s="23" t="s">
        <v>3</v>
      </c>
      <c r="F8" s="23">
        <v>0</v>
      </c>
      <c r="H8" s="22"/>
    </row>
    <row r="9" spans="1:9" x14ac:dyDescent="0.25">
      <c r="A9" s="22" t="s">
        <v>63</v>
      </c>
      <c r="B9" s="22" t="s">
        <v>344</v>
      </c>
      <c r="C9" s="61">
        <v>1200</v>
      </c>
      <c r="D9" s="23" t="s">
        <v>2</v>
      </c>
      <c r="E9" s="23" t="s">
        <v>3</v>
      </c>
      <c r="F9" s="23">
        <v>0</v>
      </c>
      <c r="H9" s="22"/>
    </row>
    <row r="10" spans="1:9" x14ac:dyDescent="0.25">
      <c r="A10" s="22" t="s">
        <v>63</v>
      </c>
      <c r="B10" s="22" t="s">
        <v>345</v>
      </c>
      <c r="C10" s="61">
        <v>1200</v>
      </c>
      <c r="D10" s="23" t="s">
        <v>2</v>
      </c>
      <c r="E10" s="23" t="s">
        <v>3</v>
      </c>
      <c r="F10" s="23">
        <v>0</v>
      </c>
      <c r="H10" s="22"/>
    </row>
    <row r="11" spans="1:9" x14ac:dyDescent="0.25">
      <c r="A11" s="22" t="s">
        <v>63</v>
      </c>
      <c r="B11" s="22" t="s">
        <v>346</v>
      </c>
      <c r="C11" s="61">
        <v>1200</v>
      </c>
      <c r="D11" s="23" t="s">
        <v>2</v>
      </c>
      <c r="E11" s="23" t="s">
        <v>3</v>
      </c>
      <c r="F11" s="23">
        <v>0</v>
      </c>
      <c r="H11" s="22"/>
    </row>
    <row r="12" spans="1:9" x14ac:dyDescent="0.25">
      <c r="A12" s="22" t="s">
        <v>63</v>
      </c>
      <c r="B12" s="22" t="s">
        <v>347</v>
      </c>
      <c r="C12" s="61">
        <v>1200</v>
      </c>
      <c r="D12" s="23" t="s">
        <v>2</v>
      </c>
      <c r="E12" s="23" t="s">
        <v>3</v>
      </c>
      <c r="F12" s="23">
        <v>0</v>
      </c>
      <c r="H12" s="22"/>
    </row>
    <row r="13" spans="1:9" x14ac:dyDescent="0.25">
      <c r="A13" s="22" t="s">
        <v>63</v>
      </c>
      <c r="B13" s="22" t="s">
        <v>348</v>
      </c>
      <c r="C13" s="61">
        <v>1200</v>
      </c>
      <c r="D13" s="23" t="s">
        <v>2</v>
      </c>
      <c r="E13" s="23" t="s">
        <v>3</v>
      </c>
      <c r="F13" s="23">
        <v>0</v>
      </c>
      <c r="H13" s="46"/>
      <c r="I13" s="3"/>
    </row>
    <row r="14" spans="1:9" x14ac:dyDescent="0.25">
      <c r="A14" s="22" t="s">
        <v>63</v>
      </c>
      <c r="B14" s="22" t="s">
        <v>349</v>
      </c>
      <c r="C14" s="61">
        <v>1200</v>
      </c>
      <c r="D14" s="23" t="s">
        <v>2</v>
      </c>
      <c r="E14" s="23" t="s">
        <v>3</v>
      </c>
      <c r="F14" s="23">
        <v>0</v>
      </c>
    </row>
    <row r="15" spans="1:9" ht="15.75" x14ac:dyDescent="0.25">
      <c r="A15" s="22" t="s">
        <v>63</v>
      </c>
      <c r="B15" s="35" t="s">
        <v>350</v>
      </c>
      <c r="C15" s="61">
        <v>1500</v>
      </c>
      <c r="D15" s="23" t="s">
        <v>2</v>
      </c>
      <c r="E15" s="23" t="s">
        <v>3</v>
      </c>
      <c r="F15" s="23">
        <v>0</v>
      </c>
    </row>
    <row r="16" spans="1:9" x14ac:dyDescent="0.25">
      <c r="A16" t="s">
        <v>84</v>
      </c>
      <c r="B16" t="s">
        <v>351</v>
      </c>
      <c r="C16" s="63">
        <v>925</v>
      </c>
      <c r="D16" s="1" t="s">
        <v>2</v>
      </c>
      <c r="E16" s="1" t="s">
        <v>3</v>
      </c>
      <c r="F16" s="1">
        <v>0</v>
      </c>
    </row>
    <row r="17" spans="1:6" x14ac:dyDescent="0.25">
      <c r="A17" t="s">
        <v>74</v>
      </c>
      <c r="B17" t="s">
        <v>32</v>
      </c>
      <c r="C17" s="63">
        <v>1300</v>
      </c>
      <c r="D17" s="1" t="s">
        <v>2</v>
      </c>
      <c r="E17" s="1" t="s">
        <v>3</v>
      </c>
      <c r="F17" s="1">
        <v>0</v>
      </c>
    </row>
    <row r="18" spans="1:6" x14ac:dyDescent="0.25">
      <c r="A18" t="s">
        <v>74</v>
      </c>
      <c r="B18" t="s">
        <v>33</v>
      </c>
      <c r="C18" s="63">
        <v>1300</v>
      </c>
      <c r="D18" s="1" t="s">
        <v>2</v>
      </c>
      <c r="E18" s="1" t="s">
        <v>3</v>
      </c>
      <c r="F18" s="1">
        <v>0</v>
      </c>
    </row>
    <row r="19" spans="1:6" x14ac:dyDescent="0.25">
      <c r="A19" t="s">
        <v>71</v>
      </c>
      <c r="B19" t="s">
        <v>42</v>
      </c>
      <c r="C19" s="63">
        <v>925</v>
      </c>
      <c r="D19" s="1" t="s">
        <v>2</v>
      </c>
      <c r="E19" s="1" t="s">
        <v>3</v>
      </c>
      <c r="F19" s="1">
        <v>0</v>
      </c>
    </row>
    <row r="20" spans="1:6" x14ac:dyDescent="0.25">
      <c r="A20" t="s">
        <v>74</v>
      </c>
      <c r="B20" t="s">
        <v>34</v>
      </c>
      <c r="C20" s="63">
        <v>1300</v>
      </c>
      <c r="D20" s="1" t="s">
        <v>2</v>
      </c>
      <c r="E20" s="1" t="s">
        <v>3</v>
      </c>
      <c r="F20" s="1">
        <v>0</v>
      </c>
    </row>
    <row r="21" spans="1:6" x14ac:dyDescent="0.25">
      <c r="A21" t="s">
        <v>84</v>
      </c>
      <c r="B21" t="s">
        <v>53</v>
      </c>
      <c r="C21" s="63">
        <v>925</v>
      </c>
      <c r="D21" s="1" t="s">
        <v>2</v>
      </c>
      <c r="E21" s="1" t="s">
        <v>3</v>
      </c>
      <c r="F21" s="1">
        <v>0</v>
      </c>
    </row>
    <row r="22" spans="1:6" x14ac:dyDescent="0.25">
      <c r="A22" t="s">
        <v>74</v>
      </c>
      <c r="B22" t="s">
        <v>36</v>
      </c>
      <c r="C22" s="63">
        <v>1300</v>
      </c>
      <c r="D22" s="1" t="s">
        <v>2</v>
      </c>
      <c r="E22" s="1" t="s">
        <v>3</v>
      </c>
      <c r="F22" s="1">
        <v>0</v>
      </c>
    </row>
    <row r="23" spans="1:6" x14ac:dyDescent="0.25">
      <c r="A23" t="s">
        <v>74</v>
      </c>
      <c r="B23" t="s">
        <v>35</v>
      </c>
      <c r="C23" s="63">
        <v>1300</v>
      </c>
      <c r="D23" s="1" t="s">
        <v>2</v>
      </c>
      <c r="E23" s="1" t="s">
        <v>3</v>
      </c>
      <c r="F23" s="1">
        <v>0</v>
      </c>
    </row>
    <row r="24" spans="1:6" x14ac:dyDescent="0.25">
      <c r="A24" t="s">
        <v>84</v>
      </c>
      <c r="B24" t="s">
        <v>439</v>
      </c>
      <c r="C24" s="63">
        <v>925</v>
      </c>
      <c r="D24" s="1" t="s">
        <v>2</v>
      </c>
      <c r="E24" s="1" t="s">
        <v>3</v>
      </c>
      <c r="F24" s="1">
        <v>0</v>
      </c>
    </row>
    <row r="25" spans="1:6" x14ac:dyDescent="0.25">
      <c r="A25" t="s">
        <v>71</v>
      </c>
      <c r="B25" t="s">
        <v>43</v>
      </c>
      <c r="C25" s="63">
        <v>925</v>
      </c>
      <c r="D25" s="1" t="s">
        <v>2</v>
      </c>
      <c r="E25" s="1" t="s">
        <v>3</v>
      </c>
      <c r="F25" s="1">
        <v>0</v>
      </c>
    </row>
    <row r="26" spans="1:6" x14ac:dyDescent="0.25">
      <c r="A26" t="s">
        <v>84</v>
      </c>
      <c r="B26" t="s">
        <v>54</v>
      </c>
      <c r="C26" s="63">
        <v>925</v>
      </c>
      <c r="D26" s="1" t="s">
        <v>2</v>
      </c>
      <c r="E26" s="1" t="s">
        <v>3</v>
      </c>
      <c r="F26" s="1">
        <v>0</v>
      </c>
    </row>
    <row r="27" spans="1:6" x14ac:dyDescent="0.25">
      <c r="A27" t="s">
        <v>67</v>
      </c>
      <c r="B27" t="s">
        <v>107</v>
      </c>
      <c r="C27" s="63">
        <v>925</v>
      </c>
      <c r="D27" s="1" t="s">
        <v>2</v>
      </c>
      <c r="E27" s="1" t="s">
        <v>3</v>
      </c>
      <c r="F27" s="1">
        <v>0</v>
      </c>
    </row>
    <row r="28" spans="1:6" x14ac:dyDescent="0.25">
      <c r="A28" t="s">
        <v>67</v>
      </c>
      <c r="B28" t="s">
        <v>72</v>
      </c>
      <c r="C28" s="63">
        <v>925</v>
      </c>
      <c r="D28" s="1" t="s">
        <v>2</v>
      </c>
      <c r="E28" s="1" t="s">
        <v>3</v>
      </c>
      <c r="F28" s="1">
        <v>0</v>
      </c>
    </row>
    <row r="29" spans="1:6" x14ac:dyDescent="0.25">
      <c r="A29" t="s">
        <v>74</v>
      </c>
      <c r="B29" s="22" t="s">
        <v>41</v>
      </c>
      <c r="C29" s="61">
        <v>1300</v>
      </c>
      <c r="D29" s="1" t="s">
        <v>2</v>
      </c>
      <c r="E29" s="1" t="s">
        <v>3</v>
      </c>
      <c r="F29" s="1">
        <v>0</v>
      </c>
    </row>
    <row r="30" spans="1:6" x14ac:dyDescent="0.25">
      <c r="A30" t="s">
        <v>84</v>
      </c>
      <c r="B30" t="s">
        <v>62</v>
      </c>
      <c r="C30" s="63">
        <v>925</v>
      </c>
      <c r="D30" s="1" t="s">
        <v>2</v>
      </c>
      <c r="E30" s="1" t="s">
        <v>3</v>
      </c>
      <c r="F30" s="1">
        <v>0</v>
      </c>
    </row>
    <row r="31" spans="1:6" x14ac:dyDescent="0.25">
      <c r="A31" t="s">
        <v>84</v>
      </c>
      <c r="B31" t="s">
        <v>57</v>
      </c>
      <c r="C31" s="63">
        <v>925</v>
      </c>
      <c r="D31" s="1" t="s">
        <v>2</v>
      </c>
      <c r="E31" s="1" t="s">
        <v>3</v>
      </c>
      <c r="F31" s="1">
        <v>0</v>
      </c>
    </row>
    <row r="32" spans="1:6" x14ac:dyDescent="0.25">
      <c r="A32" t="s">
        <v>74</v>
      </c>
      <c r="B32" t="s">
        <v>51</v>
      </c>
      <c r="C32" s="63">
        <v>925</v>
      </c>
      <c r="D32" s="1" t="s">
        <v>2</v>
      </c>
      <c r="E32" s="1" t="s">
        <v>3</v>
      </c>
      <c r="F32" s="1">
        <v>0</v>
      </c>
    </row>
    <row r="33" spans="1:10" x14ac:dyDescent="0.25">
      <c r="A33" t="s">
        <v>67</v>
      </c>
      <c r="B33" t="s">
        <v>45</v>
      </c>
      <c r="C33" s="63">
        <v>925</v>
      </c>
      <c r="D33" s="1" t="s">
        <v>2</v>
      </c>
      <c r="E33" s="1" t="s">
        <v>3</v>
      </c>
      <c r="F33" s="1">
        <v>0</v>
      </c>
    </row>
    <row r="34" spans="1:10" x14ac:dyDescent="0.25">
      <c r="A34" t="s">
        <v>84</v>
      </c>
      <c r="B34" t="s">
        <v>27</v>
      </c>
      <c r="C34" s="63">
        <v>925</v>
      </c>
      <c r="D34" s="1" t="s">
        <v>2</v>
      </c>
      <c r="E34" s="1" t="s">
        <v>3</v>
      </c>
      <c r="F34" s="1">
        <v>0</v>
      </c>
    </row>
    <row r="35" spans="1:10" x14ac:dyDescent="0.25">
      <c r="A35" t="s">
        <v>84</v>
      </c>
      <c r="B35" t="s">
        <v>28</v>
      </c>
      <c r="C35" s="63">
        <v>925</v>
      </c>
      <c r="D35" s="1" t="s">
        <v>2</v>
      </c>
      <c r="E35" s="1" t="s">
        <v>3</v>
      </c>
      <c r="F35" s="1">
        <v>0</v>
      </c>
    </row>
    <row r="36" spans="1:10" x14ac:dyDescent="0.25">
      <c r="A36" t="s">
        <v>84</v>
      </c>
      <c r="B36" t="s">
        <v>29</v>
      </c>
      <c r="C36" s="63">
        <v>925</v>
      </c>
      <c r="D36" s="1" t="s">
        <v>2</v>
      </c>
      <c r="E36" s="1" t="s">
        <v>3</v>
      </c>
      <c r="F36" s="1">
        <v>0</v>
      </c>
    </row>
    <row r="37" spans="1:10" x14ac:dyDescent="0.25">
      <c r="A37" t="s">
        <v>67</v>
      </c>
      <c r="B37" s="22" t="s">
        <v>77</v>
      </c>
      <c r="C37" s="61">
        <v>925</v>
      </c>
      <c r="D37" s="1" t="s">
        <v>2</v>
      </c>
      <c r="E37" s="1" t="s">
        <v>3</v>
      </c>
      <c r="F37" s="1">
        <v>0</v>
      </c>
    </row>
    <row r="38" spans="1:10" x14ac:dyDescent="0.25">
      <c r="A38" t="s">
        <v>67</v>
      </c>
      <c r="B38" s="22" t="s">
        <v>46</v>
      </c>
      <c r="C38" s="61">
        <v>925</v>
      </c>
      <c r="D38" s="1" t="s">
        <v>2</v>
      </c>
      <c r="E38" s="1" t="s">
        <v>3</v>
      </c>
      <c r="F38" s="1">
        <v>0</v>
      </c>
    </row>
    <row r="39" spans="1:10" x14ac:dyDescent="0.25">
      <c r="A39" t="s">
        <v>24</v>
      </c>
      <c r="B39" s="22" t="s">
        <v>85</v>
      </c>
      <c r="C39" s="61">
        <v>1000</v>
      </c>
      <c r="D39" s="23" t="s">
        <v>2</v>
      </c>
      <c r="E39" s="23" t="s">
        <v>3</v>
      </c>
      <c r="F39" s="23">
        <v>0</v>
      </c>
    </row>
    <row r="40" spans="1:10" x14ac:dyDescent="0.25">
      <c r="A40" t="s">
        <v>67</v>
      </c>
      <c r="B40" t="s">
        <v>66</v>
      </c>
      <c r="C40" s="63">
        <v>925</v>
      </c>
      <c r="D40" s="1" t="s">
        <v>2</v>
      </c>
      <c r="E40" s="1" t="s">
        <v>3</v>
      </c>
      <c r="F40" s="1">
        <v>0</v>
      </c>
      <c r="J40" s="3"/>
    </row>
    <row r="41" spans="1:10" x14ac:dyDescent="0.25">
      <c r="A41" t="s">
        <v>84</v>
      </c>
      <c r="B41" t="s">
        <v>30</v>
      </c>
      <c r="C41" s="63">
        <v>925</v>
      </c>
      <c r="D41" s="1" t="s">
        <v>2</v>
      </c>
      <c r="E41" s="1" t="s">
        <v>3</v>
      </c>
      <c r="F41" s="1">
        <v>0</v>
      </c>
    </row>
    <row r="42" spans="1:10" x14ac:dyDescent="0.25">
      <c r="A42" t="s">
        <v>4</v>
      </c>
      <c r="B42" t="s">
        <v>335</v>
      </c>
      <c r="C42" s="63">
        <v>925</v>
      </c>
      <c r="D42" s="1" t="s">
        <v>2</v>
      </c>
      <c r="E42" s="1" t="s">
        <v>3</v>
      </c>
      <c r="F42" s="1">
        <v>0</v>
      </c>
    </row>
    <row r="43" spans="1:10" x14ac:dyDescent="0.25">
      <c r="A43" s="22" t="s">
        <v>24</v>
      </c>
      <c r="B43" s="22" t="s">
        <v>82</v>
      </c>
      <c r="C43" s="61">
        <v>1000</v>
      </c>
      <c r="D43" s="23" t="s">
        <v>2</v>
      </c>
      <c r="E43" s="23" t="s">
        <v>3</v>
      </c>
      <c r="F43" s="23">
        <v>0</v>
      </c>
    </row>
    <row r="44" spans="1:10" x14ac:dyDescent="0.25">
      <c r="A44" t="s">
        <v>74</v>
      </c>
      <c r="B44" t="s">
        <v>37</v>
      </c>
      <c r="C44" s="63">
        <v>1300</v>
      </c>
      <c r="D44" s="1" t="s">
        <v>2</v>
      </c>
      <c r="E44" s="1" t="s">
        <v>3</v>
      </c>
      <c r="F44" s="1">
        <v>0</v>
      </c>
    </row>
    <row r="45" spans="1:10" x14ac:dyDescent="0.25">
      <c r="A45" t="s">
        <v>84</v>
      </c>
      <c r="B45" t="s">
        <v>31</v>
      </c>
      <c r="C45" s="63">
        <v>925</v>
      </c>
      <c r="D45" s="1" t="s">
        <v>2</v>
      </c>
      <c r="E45" s="1" t="s">
        <v>3</v>
      </c>
      <c r="F45" s="1">
        <v>0</v>
      </c>
      <c r="J45" s="3"/>
    </row>
    <row r="46" spans="1:10" x14ac:dyDescent="0.25">
      <c r="A46" s="22" t="s">
        <v>84</v>
      </c>
      <c r="B46" s="22" t="s">
        <v>70</v>
      </c>
      <c r="C46" s="61">
        <v>925</v>
      </c>
      <c r="D46" s="23" t="s">
        <v>2</v>
      </c>
      <c r="E46" s="23" t="s">
        <v>3</v>
      </c>
      <c r="F46" s="23">
        <v>0</v>
      </c>
    </row>
    <row r="47" spans="1:10" x14ac:dyDescent="0.25">
      <c r="A47" s="22" t="s">
        <v>84</v>
      </c>
      <c r="B47" s="22" t="s">
        <v>442</v>
      </c>
      <c r="C47" s="61">
        <v>1200</v>
      </c>
      <c r="D47" s="23" t="s">
        <v>2</v>
      </c>
      <c r="E47" s="23" t="s">
        <v>3</v>
      </c>
      <c r="F47" s="23">
        <v>0</v>
      </c>
    </row>
    <row r="48" spans="1:10" x14ac:dyDescent="0.25">
      <c r="A48" s="22" t="s">
        <v>84</v>
      </c>
      <c r="B48" s="22" t="s">
        <v>441</v>
      </c>
      <c r="C48" s="61">
        <v>1200</v>
      </c>
      <c r="D48" s="23" t="s">
        <v>2</v>
      </c>
      <c r="E48" s="23" t="s">
        <v>3</v>
      </c>
      <c r="F48" s="23">
        <v>0</v>
      </c>
    </row>
    <row r="49" spans="1:10" x14ac:dyDescent="0.25">
      <c r="A49" s="22" t="s">
        <v>67</v>
      </c>
      <c r="B49" s="22" t="s">
        <v>47</v>
      </c>
      <c r="C49" s="61">
        <v>925</v>
      </c>
      <c r="D49" s="23" t="s">
        <v>2</v>
      </c>
      <c r="E49" s="23" t="s">
        <v>3</v>
      </c>
      <c r="F49" s="23">
        <v>0</v>
      </c>
    </row>
    <row r="50" spans="1:10" x14ac:dyDescent="0.25">
      <c r="A50" s="22" t="s">
        <v>74</v>
      </c>
      <c r="B50" s="22" t="s">
        <v>38</v>
      </c>
      <c r="C50" s="61">
        <v>1300</v>
      </c>
      <c r="D50" s="23" t="s">
        <v>2</v>
      </c>
      <c r="E50" s="23" t="s">
        <v>3</v>
      </c>
      <c r="F50" s="23">
        <v>0</v>
      </c>
    </row>
    <row r="51" spans="1:10" x14ac:dyDescent="0.25">
      <c r="A51" s="22" t="s">
        <v>74</v>
      </c>
      <c r="B51" s="22" t="s">
        <v>39</v>
      </c>
      <c r="C51" s="61">
        <v>1300</v>
      </c>
      <c r="D51" s="23" t="s">
        <v>2</v>
      </c>
      <c r="E51" s="23" t="s">
        <v>3</v>
      </c>
      <c r="F51" s="23">
        <v>0</v>
      </c>
    </row>
    <row r="52" spans="1:10" x14ac:dyDescent="0.25">
      <c r="A52" t="s">
        <v>84</v>
      </c>
      <c r="B52" t="s">
        <v>55</v>
      </c>
      <c r="C52" s="63">
        <v>925</v>
      </c>
      <c r="D52" s="1" t="s">
        <v>2</v>
      </c>
      <c r="E52" s="1" t="s">
        <v>3</v>
      </c>
      <c r="F52" s="1">
        <v>0</v>
      </c>
      <c r="H52" s="29"/>
      <c r="I52" s="3"/>
      <c r="J52" s="3"/>
    </row>
    <row r="53" spans="1:10" x14ac:dyDescent="0.25">
      <c r="A53" t="s">
        <v>74</v>
      </c>
      <c r="B53" t="s">
        <v>40</v>
      </c>
      <c r="C53" s="63">
        <v>1300</v>
      </c>
      <c r="D53" s="1" t="s">
        <v>2</v>
      </c>
      <c r="E53" s="1" t="s">
        <v>3</v>
      </c>
      <c r="F53" s="1">
        <v>0</v>
      </c>
    </row>
    <row r="54" spans="1:10" x14ac:dyDescent="0.25">
      <c r="A54" t="s">
        <v>67</v>
      </c>
      <c r="B54" t="s">
        <v>48</v>
      </c>
      <c r="C54" s="63">
        <v>925</v>
      </c>
      <c r="D54" s="1" t="s">
        <v>2</v>
      </c>
      <c r="E54" s="1" t="s">
        <v>3</v>
      </c>
      <c r="F54" s="1">
        <v>0</v>
      </c>
      <c r="H54" s="29" t="s">
        <v>73</v>
      </c>
      <c r="I54" s="3"/>
    </row>
    <row r="55" spans="1:10" x14ac:dyDescent="0.25">
      <c r="A55" t="s">
        <v>71</v>
      </c>
      <c r="B55" t="s">
        <v>44</v>
      </c>
      <c r="C55" s="63">
        <v>925</v>
      </c>
      <c r="D55" s="1" t="s">
        <v>2</v>
      </c>
      <c r="E55" s="1" t="s">
        <v>3</v>
      </c>
      <c r="F55" s="1">
        <v>0</v>
      </c>
    </row>
    <row r="56" spans="1:10" x14ac:dyDescent="0.25">
      <c r="A56" t="s">
        <v>74</v>
      </c>
      <c r="B56" t="s">
        <v>61</v>
      </c>
      <c r="C56" s="63">
        <v>925</v>
      </c>
      <c r="D56" s="1" t="s">
        <v>2</v>
      </c>
      <c r="E56" s="1" t="s">
        <v>3</v>
      </c>
      <c r="F56" s="1">
        <v>0</v>
      </c>
    </row>
    <row r="57" spans="1:10" x14ac:dyDescent="0.25">
      <c r="A57" t="s">
        <v>67</v>
      </c>
      <c r="B57" t="s">
        <v>49</v>
      </c>
      <c r="C57" s="63">
        <v>925</v>
      </c>
      <c r="D57" s="1" t="s">
        <v>2</v>
      </c>
      <c r="E57" s="1" t="s">
        <v>3</v>
      </c>
      <c r="F57" s="1">
        <v>0</v>
      </c>
    </row>
    <row r="58" spans="1:10" x14ac:dyDescent="0.25">
      <c r="A58" t="s">
        <v>67</v>
      </c>
      <c r="B58" s="22" t="s">
        <v>81</v>
      </c>
      <c r="C58" s="61">
        <v>925</v>
      </c>
      <c r="D58" s="1" t="s">
        <v>2</v>
      </c>
      <c r="E58" s="1" t="s">
        <v>3</v>
      </c>
      <c r="F58" s="1">
        <v>0</v>
      </c>
    </row>
    <row r="59" spans="1:10" x14ac:dyDescent="0.25">
      <c r="A59" t="s">
        <v>67</v>
      </c>
      <c r="B59" t="s">
        <v>50</v>
      </c>
      <c r="C59" s="63">
        <v>925</v>
      </c>
      <c r="D59" s="1" t="s">
        <v>2</v>
      </c>
      <c r="E59" s="1" t="s">
        <v>3</v>
      </c>
      <c r="F59" s="1">
        <v>0</v>
      </c>
    </row>
    <row r="60" spans="1:10" x14ac:dyDescent="0.25">
      <c r="A60" s="22" t="s">
        <v>24</v>
      </c>
      <c r="B60" s="22" t="s">
        <v>83</v>
      </c>
      <c r="C60" s="61">
        <v>1000</v>
      </c>
      <c r="D60" s="23" t="s">
        <v>2</v>
      </c>
      <c r="E60" s="23" t="s">
        <v>3</v>
      </c>
      <c r="F60" s="23">
        <v>0</v>
      </c>
    </row>
    <row r="61" spans="1:10" x14ac:dyDescent="0.25">
      <c r="A61" t="s">
        <v>74</v>
      </c>
      <c r="B61" t="s">
        <v>52</v>
      </c>
      <c r="C61" s="63">
        <v>925</v>
      </c>
      <c r="D61" s="1" t="s">
        <v>2</v>
      </c>
      <c r="E61" s="1" t="s">
        <v>3</v>
      </c>
      <c r="F61" s="1">
        <v>0</v>
      </c>
    </row>
    <row r="62" spans="1:10" x14ac:dyDescent="0.25">
      <c r="A62" t="s">
        <v>84</v>
      </c>
      <c r="B62" t="s">
        <v>56</v>
      </c>
      <c r="C62" s="63">
        <v>925</v>
      </c>
      <c r="D62" s="1" t="s">
        <v>2</v>
      </c>
      <c r="E62" s="1" t="s">
        <v>3</v>
      </c>
      <c r="F62" s="1">
        <v>0</v>
      </c>
    </row>
  </sheetData>
  <sortState xmlns:xlrd2="http://schemas.microsoft.com/office/spreadsheetml/2017/richdata2" ref="A3:F62">
    <sortCondition ref="B3:B6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23ED-629C-4681-BE6A-91AC66A308CA}">
  <sheetPr codeName="Sheet4"/>
  <dimension ref="A1:L34"/>
  <sheetViews>
    <sheetView workbookViewId="0">
      <selection activeCell="D11" sqref="D11"/>
    </sheetView>
  </sheetViews>
  <sheetFormatPr defaultRowHeight="15" x14ac:dyDescent="0.25"/>
  <cols>
    <col min="1" max="1" width="28.140625" bestFit="1" customWidth="1"/>
    <col min="2" max="2" width="52.7109375" customWidth="1"/>
    <col min="3" max="3" width="28.28515625" style="34" bestFit="1" customWidth="1"/>
    <col min="4" max="6" width="28.28515625" style="1" bestFit="1" customWidth="1"/>
    <col min="7" max="7" width="26.140625" customWidth="1"/>
  </cols>
  <sheetData>
    <row r="1" spans="1:12" x14ac:dyDescent="0.25">
      <c r="A1" t="s">
        <v>336</v>
      </c>
    </row>
    <row r="2" spans="1:12" x14ac:dyDescent="0.25">
      <c r="A2" s="3" t="s">
        <v>0</v>
      </c>
      <c r="B2" s="3" t="s">
        <v>1</v>
      </c>
      <c r="C2" s="64" t="s">
        <v>491</v>
      </c>
      <c r="D2" s="1" t="s">
        <v>18</v>
      </c>
      <c r="E2" s="1" t="s">
        <v>19</v>
      </c>
      <c r="F2" s="51" t="s">
        <v>122</v>
      </c>
      <c r="G2" s="51" t="s">
        <v>123</v>
      </c>
    </row>
    <row r="3" spans="1:12" x14ac:dyDescent="0.25">
      <c r="A3" s="3"/>
      <c r="B3" s="3" t="s">
        <v>6</v>
      </c>
      <c r="C3" s="33" t="s">
        <v>26</v>
      </c>
      <c r="D3" s="4" t="s">
        <v>26</v>
      </c>
      <c r="E3" s="4" t="s">
        <v>26</v>
      </c>
      <c r="F3" s="4" t="s">
        <v>26</v>
      </c>
      <c r="G3" s="4" t="s">
        <v>26</v>
      </c>
    </row>
    <row r="4" spans="1:12" x14ac:dyDescent="0.25">
      <c r="A4" t="s">
        <v>63</v>
      </c>
      <c r="B4" t="s">
        <v>87</v>
      </c>
      <c r="C4" s="62">
        <v>1200</v>
      </c>
      <c r="D4" s="1" t="s">
        <v>2</v>
      </c>
      <c r="E4" s="1" t="s">
        <v>3</v>
      </c>
      <c r="F4" s="1">
        <v>0</v>
      </c>
      <c r="G4" s="1">
        <v>0</v>
      </c>
    </row>
    <row r="5" spans="1:12" x14ac:dyDescent="0.25">
      <c r="A5" t="s">
        <v>63</v>
      </c>
      <c r="B5" t="s">
        <v>88</v>
      </c>
      <c r="C5" s="62">
        <v>1200</v>
      </c>
      <c r="D5" s="1" t="s">
        <v>2</v>
      </c>
      <c r="E5" s="1" t="s">
        <v>3</v>
      </c>
      <c r="F5" s="1">
        <v>0</v>
      </c>
      <c r="G5" s="1">
        <v>0</v>
      </c>
    </row>
    <row r="6" spans="1:12" x14ac:dyDescent="0.25">
      <c r="A6" t="s">
        <v>63</v>
      </c>
      <c r="B6" t="s">
        <v>89</v>
      </c>
      <c r="C6" s="62">
        <v>1125</v>
      </c>
      <c r="D6" s="1" t="s">
        <v>2</v>
      </c>
      <c r="E6" s="1" t="s">
        <v>3</v>
      </c>
      <c r="F6" s="1">
        <v>0</v>
      </c>
      <c r="G6" s="1">
        <v>0</v>
      </c>
    </row>
    <row r="7" spans="1:12" x14ac:dyDescent="0.25">
      <c r="A7" t="s">
        <v>63</v>
      </c>
      <c r="B7" t="s">
        <v>90</v>
      </c>
      <c r="C7" s="62">
        <v>1200</v>
      </c>
      <c r="D7" s="1" t="s">
        <v>2</v>
      </c>
      <c r="E7" s="1" t="s">
        <v>3</v>
      </c>
      <c r="F7" s="1">
        <v>0</v>
      </c>
      <c r="G7" s="1">
        <v>0</v>
      </c>
    </row>
    <row r="8" spans="1:12" x14ac:dyDescent="0.25">
      <c r="A8" t="s">
        <v>63</v>
      </c>
      <c r="B8" t="s">
        <v>97</v>
      </c>
      <c r="C8" s="62">
        <v>1500</v>
      </c>
      <c r="D8" s="1" t="s">
        <v>2</v>
      </c>
      <c r="E8" s="1" t="s">
        <v>3</v>
      </c>
      <c r="F8" s="1">
        <v>0</v>
      </c>
      <c r="G8" s="1">
        <v>0</v>
      </c>
    </row>
    <row r="9" spans="1:12" x14ac:dyDescent="0.25">
      <c r="A9" t="s">
        <v>63</v>
      </c>
      <c r="B9" t="s">
        <v>91</v>
      </c>
      <c r="C9" s="62">
        <v>1500</v>
      </c>
      <c r="D9" s="1" t="s">
        <v>2</v>
      </c>
      <c r="E9" s="1" t="s">
        <v>3</v>
      </c>
      <c r="F9" s="1">
        <v>0</v>
      </c>
      <c r="G9" s="1">
        <v>0</v>
      </c>
    </row>
    <row r="10" spans="1:12" x14ac:dyDescent="0.25">
      <c r="A10" t="s">
        <v>63</v>
      </c>
      <c r="B10" t="s">
        <v>96</v>
      </c>
      <c r="C10" s="62">
        <v>1200</v>
      </c>
      <c r="D10" s="1" t="s">
        <v>2</v>
      </c>
      <c r="E10" s="1" t="s">
        <v>3</v>
      </c>
      <c r="F10" s="1">
        <v>0</v>
      </c>
      <c r="G10" s="1">
        <v>0</v>
      </c>
    </row>
    <row r="11" spans="1:12" x14ac:dyDescent="0.25">
      <c r="A11" s="22" t="s">
        <v>433</v>
      </c>
      <c r="B11" t="s">
        <v>489</v>
      </c>
      <c r="C11" s="62">
        <v>925</v>
      </c>
      <c r="D11" s="1" t="s">
        <v>2</v>
      </c>
      <c r="E11" s="1" t="s">
        <v>3</v>
      </c>
      <c r="F11" s="1">
        <v>0</v>
      </c>
      <c r="G11" s="23">
        <v>0</v>
      </c>
    </row>
    <row r="12" spans="1:12" x14ac:dyDescent="0.25">
      <c r="A12" s="22" t="s">
        <v>433</v>
      </c>
      <c r="B12" s="22" t="s">
        <v>434</v>
      </c>
      <c r="C12" s="61">
        <v>925</v>
      </c>
      <c r="D12" s="1" t="s">
        <v>2</v>
      </c>
      <c r="E12" s="1" t="s">
        <v>3</v>
      </c>
      <c r="F12" s="1">
        <v>0</v>
      </c>
      <c r="G12" s="23">
        <v>0</v>
      </c>
    </row>
    <row r="13" spans="1:12" x14ac:dyDescent="0.25">
      <c r="A13" s="22" t="s">
        <v>76</v>
      </c>
      <c r="B13" s="22" t="s">
        <v>112</v>
      </c>
      <c r="C13" s="61">
        <v>1084</v>
      </c>
      <c r="D13" s="23">
        <v>9756</v>
      </c>
      <c r="E13" s="23" t="s">
        <v>113</v>
      </c>
      <c r="F13" s="23">
        <v>471</v>
      </c>
      <c r="G13" s="23">
        <v>643</v>
      </c>
      <c r="H13" s="36"/>
      <c r="I13" s="47"/>
      <c r="J13" s="47"/>
      <c r="K13" s="47"/>
      <c r="L13" s="47"/>
    </row>
    <row r="14" spans="1:12" x14ac:dyDescent="0.25">
      <c r="A14" s="22" t="s">
        <v>76</v>
      </c>
      <c r="B14" s="22" t="s">
        <v>118</v>
      </c>
      <c r="C14" s="61">
        <v>1084</v>
      </c>
      <c r="D14" s="23">
        <v>9756</v>
      </c>
      <c r="E14" s="23" t="s">
        <v>115</v>
      </c>
      <c r="F14" s="1">
        <v>1145</v>
      </c>
      <c r="G14" s="23">
        <v>1823</v>
      </c>
      <c r="H14" s="36"/>
    </row>
    <row r="15" spans="1:12" x14ac:dyDescent="0.25">
      <c r="A15" s="22" t="s">
        <v>76</v>
      </c>
      <c r="B15" t="s">
        <v>488</v>
      </c>
      <c r="C15" s="62">
        <v>925</v>
      </c>
      <c r="D15" s="1" t="s">
        <v>2</v>
      </c>
      <c r="E15" s="1" t="s">
        <v>3</v>
      </c>
      <c r="F15" s="1">
        <v>0</v>
      </c>
      <c r="G15" s="23">
        <v>0</v>
      </c>
    </row>
    <row r="16" spans="1:12" x14ac:dyDescent="0.25">
      <c r="A16" s="22" t="s">
        <v>76</v>
      </c>
      <c r="B16" s="22" t="s">
        <v>117</v>
      </c>
      <c r="C16" s="61">
        <v>1084</v>
      </c>
      <c r="D16" s="23">
        <v>9756</v>
      </c>
      <c r="E16" s="23" t="s">
        <v>115</v>
      </c>
      <c r="F16" s="1">
        <v>1145</v>
      </c>
      <c r="G16" s="23">
        <v>1823</v>
      </c>
      <c r="H16" s="36"/>
    </row>
    <row r="17" spans="1:8" x14ac:dyDescent="0.25">
      <c r="A17" s="22" t="s">
        <v>76</v>
      </c>
      <c r="B17" s="22" t="s">
        <v>116</v>
      </c>
      <c r="C17" s="61">
        <v>1084</v>
      </c>
      <c r="D17" s="23">
        <v>9756</v>
      </c>
      <c r="E17" s="23" t="s">
        <v>115</v>
      </c>
      <c r="F17" s="1">
        <v>1145</v>
      </c>
      <c r="G17" s="23">
        <v>1823</v>
      </c>
      <c r="H17" s="22"/>
    </row>
    <row r="18" spans="1:8" x14ac:dyDescent="0.25">
      <c r="A18" s="22" t="s">
        <v>76</v>
      </c>
      <c r="B18" s="22" t="s">
        <v>125</v>
      </c>
      <c r="C18" s="61">
        <v>970</v>
      </c>
      <c r="D18" s="23" t="s">
        <v>2</v>
      </c>
      <c r="E18" s="23" t="s">
        <v>3</v>
      </c>
      <c r="F18" s="23">
        <v>0</v>
      </c>
      <c r="G18" s="23">
        <v>0</v>
      </c>
    </row>
    <row r="19" spans="1:8" x14ac:dyDescent="0.25">
      <c r="A19" s="22" t="s">
        <v>64</v>
      </c>
      <c r="B19" s="22" t="s">
        <v>92</v>
      </c>
      <c r="C19" s="65">
        <v>1300</v>
      </c>
      <c r="D19" s="23" t="s">
        <v>2</v>
      </c>
      <c r="E19" s="23" t="s">
        <v>3</v>
      </c>
      <c r="F19" s="23">
        <v>0</v>
      </c>
      <c r="G19" s="1">
        <v>0</v>
      </c>
    </row>
    <row r="20" spans="1:8" x14ac:dyDescent="0.25">
      <c r="A20" s="22" t="s">
        <v>68</v>
      </c>
      <c r="B20" s="22" t="s">
        <v>93</v>
      </c>
      <c r="C20" s="61">
        <v>1200</v>
      </c>
      <c r="D20" s="23" t="s">
        <v>2</v>
      </c>
      <c r="E20" s="1" t="s">
        <v>3</v>
      </c>
      <c r="F20" s="1">
        <v>0</v>
      </c>
      <c r="G20" s="23">
        <v>0</v>
      </c>
    </row>
    <row r="21" spans="1:8" x14ac:dyDescent="0.25">
      <c r="A21" s="22" t="s">
        <v>68</v>
      </c>
      <c r="B21" s="22" t="s">
        <v>94</v>
      </c>
      <c r="C21" s="61">
        <v>1200</v>
      </c>
      <c r="D21" s="23" t="s">
        <v>2</v>
      </c>
      <c r="E21" s="1" t="s">
        <v>3</v>
      </c>
      <c r="F21" s="1">
        <v>0</v>
      </c>
      <c r="G21" s="23">
        <v>0</v>
      </c>
    </row>
    <row r="22" spans="1:8" x14ac:dyDescent="0.25">
      <c r="A22" s="22" t="s">
        <v>68</v>
      </c>
      <c r="B22" s="22" t="s">
        <v>95</v>
      </c>
      <c r="C22" s="61">
        <v>1200</v>
      </c>
      <c r="D22" s="23" t="s">
        <v>2</v>
      </c>
      <c r="E22" s="1" t="s">
        <v>3</v>
      </c>
      <c r="F22" s="1">
        <v>0</v>
      </c>
      <c r="G22" s="23">
        <v>0</v>
      </c>
    </row>
    <row r="23" spans="1:8" x14ac:dyDescent="0.25">
      <c r="A23" s="22" t="s">
        <v>68</v>
      </c>
      <c r="B23" s="22" t="s">
        <v>98</v>
      </c>
      <c r="C23" s="61">
        <v>1200</v>
      </c>
      <c r="D23" s="23" t="s">
        <v>2</v>
      </c>
      <c r="E23" s="1" t="s">
        <v>3</v>
      </c>
      <c r="F23" s="1">
        <v>0</v>
      </c>
      <c r="G23" s="23">
        <v>0</v>
      </c>
    </row>
    <row r="24" spans="1:8" x14ac:dyDescent="0.25">
      <c r="A24" s="22" t="s">
        <v>68</v>
      </c>
      <c r="B24" s="22" t="s">
        <v>99</v>
      </c>
      <c r="C24" s="61">
        <v>1200</v>
      </c>
      <c r="D24" s="23" t="s">
        <v>2</v>
      </c>
      <c r="E24" s="1" t="s">
        <v>3</v>
      </c>
      <c r="F24" s="1">
        <v>0</v>
      </c>
      <c r="G24" s="23">
        <v>0</v>
      </c>
    </row>
    <row r="25" spans="1:8" x14ac:dyDescent="0.25">
      <c r="A25" s="22" t="s">
        <v>68</v>
      </c>
      <c r="B25" s="22" t="s">
        <v>100</v>
      </c>
      <c r="C25" s="61">
        <v>1200</v>
      </c>
      <c r="D25" s="23" t="s">
        <v>2</v>
      </c>
      <c r="E25" s="1" t="s">
        <v>3</v>
      </c>
      <c r="F25" s="1">
        <v>0</v>
      </c>
      <c r="G25" s="23">
        <v>0</v>
      </c>
    </row>
    <row r="26" spans="1:8" x14ac:dyDescent="0.25">
      <c r="A26" s="22" t="s">
        <v>68</v>
      </c>
      <c r="B26" s="22" t="s">
        <v>101</v>
      </c>
      <c r="C26" s="61">
        <v>1200</v>
      </c>
      <c r="D26" s="23" t="s">
        <v>2</v>
      </c>
      <c r="E26" s="1" t="s">
        <v>3</v>
      </c>
      <c r="F26" s="1">
        <v>0</v>
      </c>
      <c r="G26" s="23">
        <v>0</v>
      </c>
    </row>
    <row r="27" spans="1:8" x14ac:dyDescent="0.25">
      <c r="A27" s="22" t="s">
        <v>68</v>
      </c>
      <c r="B27" s="22" t="s">
        <v>102</v>
      </c>
      <c r="C27" s="61">
        <v>1200</v>
      </c>
      <c r="D27" s="23" t="s">
        <v>2</v>
      </c>
      <c r="E27" s="1" t="s">
        <v>3</v>
      </c>
      <c r="F27" s="1">
        <v>0</v>
      </c>
      <c r="G27" s="23">
        <v>0</v>
      </c>
    </row>
    <row r="28" spans="1:8" x14ac:dyDescent="0.25">
      <c r="A28" s="22" t="s">
        <v>68</v>
      </c>
      <c r="B28" s="22" t="s">
        <v>103</v>
      </c>
      <c r="C28" s="61">
        <v>1200</v>
      </c>
      <c r="D28" s="23" t="s">
        <v>2</v>
      </c>
      <c r="E28" s="1" t="s">
        <v>3</v>
      </c>
      <c r="F28" s="1">
        <v>0</v>
      </c>
      <c r="G28" s="23">
        <v>0</v>
      </c>
    </row>
    <row r="29" spans="1:8" x14ac:dyDescent="0.25">
      <c r="A29" t="s">
        <v>75</v>
      </c>
      <c r="B29" t="s">
        <v>111</v>
      </c>
      <c r="C29" s="66">
        <v>1325</v>
      </c>
      <c r="D29" s="23" t="s">
        <v>2</v>
      </c>
      <c r="E29" s="1" t="s">
        <v>3</v>
      </c>
      <c r="F29" s="1">
        <v>0</v>
      </c>
      <c r="G29" s="23">
        <v>0</v>
      </c>
    </row>
    <row r="30" spans="1:8" x14ac:dyDescent="0.25">
      <c r="A30" s="22" t="s">
        <v>487</v>
      </c>
      <c r="B30" s="22" t="s">
        <v>486</v>
      </c>
      <c r="C30" s="66">
        <v>925</v>
      </c>
      <c r="D30" s="23" t="s">
        <v>2</v>
      </c>
      <c r="E30" s="1" t="s">
        <v>3</v>
      </c>
      <c r="F30" s="1">
        <v>0</v>
      </c>
      <c r="G30" s="23">
        <v>0</v>
      </c>
    </row>
    <row r="31" spans="1:8" x14ac:dyDescent="0.25">
      <c r="A31" s="22" t="s">
        <v>119</v>
      </c>
      <c r="B31" s="22" t="s">
        <v>124</v>
      </c>
      <c r="C31" s="61">
        <v>709</v>
      </c>
      <c r="D31" s="23">
        <v>8505</v>
      </c>
      <c r="E31" s="23" t="s">
        <v>113</v>
      </c>
      <c r="F31" s="23">
        <v>2803</v>
      </c>
      <c r="G31" s="23">
        <v>3606</v>
      </c>
      <c r="H31" s="22" t="s">
        <v>120</v>
      </c>
    </row>
    <row r="32" spans="1:8" x14ac:dyDescent="0.25">
      <c r="A32" s="22" t="s">
        <v>24</v>
      </c>
      <c r="B32" s="22" t="s">
        <v>104</v>
      </c>
      <c r="C32" s="66">
        <v>1000</v>
      </c>
      <c r="D32" s="23" t="s">
        <v>2</v>
      </c>
      <c r="E32" s="1" t="s">
        <v>3</v>
      </c>
      <c r="F32" s="1">
        <v>0</v>
      </c>
      <c r="G32" s="23">
        <v>0</v>
      </c>
    </row>
    <row r="33" spans="1:7" x14ac:dyDescent="0.25">
      <c r="A33" s="22" t="s">
        <v>24</v>
      </c>
      <c r="B33" s="22" t="s">
        <v>105</v>
      </c>
      <c r="C33" s="62">
        <v>1000</v>
      </c>
      <c r="D33" s="1" t="s">
        <v>2</v>
      </c>
      <c r="E33" s="1" t="s">
        <v>3</v>
      </c>
      <c r="F33" s="1">
        <v>0</v>
      </c>
      <c r="G33" s="23">
        <v>0</v>
      </c>
    </row>
    <row r="34" spans="1:7" x14ac:dyDescent="0.25">
      <c r="A34" s="22" t="s">
        <v>109</v>
      </c>
      <c r="B34" s="22" t="s">
        <v>110</v>
      </c>
      <c r="C34" s="62">
        <v>880</v>
      </c>
      <c r="D34" s="1" t="s">
        <v>2</v>
      </c>
      <c r="E34" s="1" t="s">
        <v>3</v>
      </c>
      <c r="F34" s="1">
        <v>0</v>
      </c>
      <c r="G34" s="23">
        <v>0</v>
      </c>
    </row>
  </sheetData>
  <sortState xmlns:xlrd2="http://schemas.microsoft.com/office/spreadsheetml/2017/richdata2" ref="A4:H34">
    <sortCondition ref="B4:B3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28E-350B-4751-BAD9-03B8CECDD741}">
  <sheetPr codeName="Sheet5"/>
  <dimension ref="A1:G283"/>
  <sheetViews>
    <sheetView topLeftCell="A19" workbookViewId="0">
      <selection activeCell="D11" sqref="D11"/>
    </sheetView>
  </sheetViews>
  <sheetFormatPr defaultRowHeight="15" x14ac:dyDescent="0.25"/>
  <cols>
    <col min="1" max="1" width="18.42578125" customWidth="1"/>
    <col min="2" max="2" width="70.28515625" customWidth="1"/>
    <col min="3" max="3" width="22.42578125" style="1" customWidth="1"/>
    <col min="4" max="4" width="19.140625" style="1" customWidth="1"/>
    <col min="5" max="7" width="28.28515625" bestFit="1" customWidth="1"/>
  </cols>
  <sheetData>
    <row r="1" spans="1:7" x14ac:dyDescent="0.25">
      <c r="A1" s="3" t="s">
        <v>336</v>
      </c>
      <c r="B1" s="3" t="s">
        <v>1</v>
      </c>
      <c r="C1" s="32"/>
      <c r="E1" s="1"/>
      <c r="F1" s="1"/>
      <c r="G1" s="1"/>
    </row>
    <row r="2" spans="1:7" x14ac:dyDescent="0.25">
      <c r="A2" s="3"/>
      <c r="B2" s="3" t="s">
        <v>6</v>
      </c>
      <c r="C2" s="33"/>
      <c r="D2" s="4"/>
      <c r="E2" s="4"/>
      <c r="F2" s="4"/>
      <c r="G2" s="4"/>
    </row>
    <row r="3" spans="1:7" x14ac:dyDescent="0.25">
      <c r="A3" s="3"/>
      <c r="B3" t="s">
        <v>86</v>
      </c>
      <c r="C3" s="33"/>
      <c r="D3" s="4"/>
      <c r="E3" s="4"/>
      <c r="F3" s="4"/>
      <c r="G3" s="4"/>
    </row>
    <row r="4" spans="1:7" x14ac:dyDescent="0.25">
      <c r="A4" s="22"/>
      <c r="B4" s="22" t="s">
        <v>196</v>
      </c>
      <c r="C4" s="23"/>
      <c r="D4" s="23"/>
      <c r="E4" s="23"/>
      <c r="F4" s="23"/>
    </row>
    <row r="5" spans="1:7" x14ac:dyDescent="0.25">
      <c r="A5" s="22"/>
      <c r="B5" t="s">
        <v>165</v>
      </c>
      <c r="C5" s="23"/>
      <c r="D5" s="23"/>
      <c r="E5" s="23"/>
      <c r="F5" s="23"/>
    </row>
    <row r="6" spans="1:7" x14ac:dyDescent="0.25">
      <c r="A6" s="22"/>
      <c r="B6" s="22" t="s">
        <v>436</v>
      </c>
      <c r="C6" s="23"/>
      <c r="D6" s="23"/>
      <c r="E6" s="23"/>
      <c r="F6" s="23"/>
    </row>
    <row r="7" spans="1:7" x14ac:dyDescent="0.25">
      <c r="A7" s="22"/>
      <c r="B7" s="22" t="s">
        <v>435</v>
      </c>
      <c r="C7" s="23"/>
      <c r="D7" s="23"/>
      <c r="E7" s="23"/>
      <c r="F7" s="23"/>
    </row>
    <row r="8" spans="1:7" x14ac:dyDescent="0.25">
      <c r="A8" s="22"/>
      <c r="B8" s="22" t="s">
        <v>437</v>
      </c>
      <c r="C8" s="23"/>
      <c r="D8" s="23"/>
      <c r="E8" s="23"/>
      <c r="F8" s="23"/>
    </row>
    <row r="9" spans="1:7" x14ac:dyDescent="0.25">
      <c r="B9" s="22" t="s">
        <v>438</v>
      </c>
    </row>
    <row r="10" spans="1:7" x14ac:dyDescent="0.25">
      <c r="B10" s="22" t="s">
        <v>166</v>
      </c>
    </row>
    <row r="13" spans="1:7" x14ac:dyDescent="0.25">
      <c r="B13" s="42" t="s">
        <v>1</v>
      </c>
      <c r="C13" s="4" t="s">
        <v>192</v>
      </c>
      <c r="D13" s="67" t="s">
        <v>492</v>
      </c>
      <c r="E13" s="1"/>
    </row>
    <row r="14" spans="1:7" x14ac:dyDescent="0.25">
      <c r="B14" t="s">
        <v>168</v>
      </c>
      <c r="C14" s="1">
        <v>1084</v>
      </c>
      <c r="D14" s="1">
        <v>230</v>
      </c>
    </row>
    <row r="15" spans="1:7" x14ac:dyDescent="0.25">
      <c r="B15" t="s">
        <v>169</v>
      </c>
      <c r="C15" s="1">
        <v>2168</v>
      </c>
      <c r="D15" s="1">
        <v>230</v>
      </c>
    </row>
    <row r="16" spans="1:7" x14ac:dyDescent="0.25">
      <c r="B16" t="s">
        <v>170</v>
      </c>
      <c r="C16" s="1">
        <v>3252</v>
      </c>
      <c r="D16" s="1">
        <v>230</v>
      </c>
    </row>
    <row r="17" spans="2:4" x14ac:dyDescent="0.25">
      <c r="B17" t="s">
        <v>171</v>
      </c>
      <c r="C17" s="1">
        <v>4336</v>
      </c>
      <c r="D17" s="1">
        <v>230</v>
      </c>
    </row>
    <row r="18" spans="2:4" x14ac:dyDescent="0.25">
      <c r="B18" t="s">
        <v>172</v>
      </c>
      <c r="C18" s="1">
        <v>5420</v>
      </c>
      <c r="D18" s="1">
        <v>402</v>
      </c>
    </row>
    <row r="19" spans="2:4" x14ac:dyDescent="0.25">
      <c r="B19" t="s">
        <v>173</v>
      </c>
      <c r="C19" s="1">
        <v>6504</v>
      </c>
      <c r="D19" s="1">
        <v>402</v>
      </c>
    </row>
    <row r="20" spans="2:4" x14ac:dyDescent="0.25">
      <c r="B20" t="s">
        <v>174</v>
      </c>
      <c r="C20" s="1">
        <v>4588</v>
      </c>
      <c r="D20" s="1">
        <v>402</v>
      </c>
    </row>
    <row r="21" spans="2:4" x14ac:dyDescent="0.25">
      <c r="B21" t="s">
        <v>175</v>
      </c>
      <c r="C21" s="1">
        <v>8672</v>
      </c>
      <c r="D21" s="1">
        <v>402</v>
      </c>
    </row>
    <row r="22" spans="2:4" x14ac:dyDescent="0.25">
      <c r="B22" t="s">
        <v>193</v>
      </c>
      <c r="C22" s="1">
        <v>9756</v>
      </c>
      <c r="D22" s="1">
        <v>402</v>
      </c>
    </row>
    <row r="23" spans="2:4" x14ac:dyDescent="0.25">
      <c r="B23" t="s">
        <v>176</v>
      </c>
      <c r="C23" s="1">
        <v>2302</v>
      </c>
      <c r="D23" s="1">
        <v>230</v>
      </c>
    </row>
    <row r="24" spans="2:4" x14ac:dyDescent="0.25">
      <c r="B24" t="s">
        <v>177</v>
      </c>
      <c r="C24" s="1">
        <v>4604</v>
      </c>
      <c r="D24" s="1">
        <v>230</v>
      </c>
    </row>
    <row r="25" spans="2:4" x14ac:dyDescent="0.25">
      <c r="B25" t="s">
        <v>178</v>
      </c>
      <c r="C25" s="1">
        <v>6906</v>
      </c>
      <c r="D25" s="1">
        <v>230</v>
      </c>
    </row>
    <row r="26" spans="2:4" x14ac:dyDescent="0.25">
      <c r="B26" t="s">
        <v>179</v>
      </c>
      <c r="C26" s="1">
        <v>9208</v>
      </c>
      <c r="D26" s="1">
        <v>230</v>
      </c>
    </row>
    <row r="27" spans="2:4" x14ac:dyDescent="0.25">
      <c r="B27" t="s">
        <v>180</v>
      </c>
      <c r="C27" s="1">
        <v>11510</v>
      </c>
      <c r="D27" s="1">
        <v>402</v>
      </c>
    </row>
    <row r="28" spans="2:4" x14ac:dyDescent="0.25">
      <c r="B28" t="s">
        <v>181</v>
      </c>
      <c r="C28" s="1">
        <v>13812</v>
      </c>
      <c r="D28" s="1">
        <v>402</v>
      </c>
    </row>
    <row r="29" spans="2:4" x14ac:dyDescent="0.25">
      <c r="B29" t="s">
        <v>182</v>
      </c>
      <c r="C29" s="1">
        <v>16114</v>
      </c>
      <c r="D29" s="1">
        <v>402</v>
      </c>
    </row>
    <row r="30" spans="2:4" x14ac:dyDescent="0.25">
      <c r="B30" t="s">
        <v>183</v>
      </c>
      <c r="C30" s="1">
        <v>18416</v>
      </c>
      <c r="D30" s="1">
        <v>402</v>
      </c>
    </row>
    <row r="31" spans="2:4" x14ac:dyDescent="0.25">
      <c r="B31" t="s">
        <v>194</v>
      </c>
      <c r="C31" s="1">
        <v>20712</v>
      </c>
      <c r="D31" s="1">
        <v>402</v>
      </c>
    </row>
    <row r="32" spans="2:4" x14ac:dyDescent="0.25">
      <c r="B32" t="s">
        <v>184</v>
      </c>
      <c r="C32" s="1">
        <v>1690</v>
      </c>
      <c r="D32" s="1">
        <v>230</v>
      </c>
    </row>
    <row r="33" spans="1:6" x14ac:dyDescent="0.25">
      <c r="B33" t="s">
        <v>185</v>
      </c>
      <c r="C33" s="1">
        <v>3380</v>
      </c>
      <c r="D33" s="1">
        <v>230</v>
      </c>
    </row>
    <row r="34" spans="1:6" x14ac:dyDescent="0.25">
      <c r="B34" t="s">
        <v>186</v>
      </c>
      <c r="C34" s="1">
        <v>5070</v>
      </c>
      <c r="D34" s="1">
        <v>230</v>
      </c>
    </row>
    <row r="35" spans="1:6" x14ac:dyDescent="0.25">
      <c r="B35" t="s">
        <v>187</v>
      </c>
      <c r="C35" s="1">
        <v>6760</v>
      </c>
      <c r="D35" s="1">
        <v>230</v>
      </c>
    </row>
    <row r="36" spans="1:6" x14ac:dyDescent="0.25">
      <c r="B36" t="s">
        <v>188</v>
      </c>
      <c r="C36" s="1">
        <v>8450</v>
      </c>
      <c r="D36" s="1">
        <v>402</v>
      </c>
    </row>
    <row r="37" spans="1:6" x14ac:dyDescent="0.25">
      <c r="B37" t="s">
        <v>189</v>
      </c>
      <c r="C37" s="1">
        <v>10140</v>
      </c>
      <c r="D37" s="1">
        <v>402</v>
      </c>
    </row>
    <row r="38" spans="1:6" x14ac:dyDescent="0.25">
      <c r="B38" t="s">
        <v>190</v>
      </c>
      <c r="C38" s="1">
        <v>11830</v>
      </c>
      <c r="D38" s="1">
        <v>402</v>
      </c>
    </row>
    <row r="39" spans="1:6" x14ac:dyDescent="0.25">
      <c r="B39" t="s">
        <v>191</v>
      </c>
      <c r="C39" s="1">
        <v>13520</v>
      </c>
      <c r="D39" s="1">
        <v>402</v>
      </c>
    </row>
    <row r="40" spans="1:6" x14ac:dyDescent="0.25">
      <c r="B40" t="s">
        <v>195</v>
      </c>
      <c r="C40" s="1">
        <v>15204</v>
      </c>
      <c r="D40" s="1">
        <v>402</v>
      </c>
    </row>
    <row r="41" spans="1:6" x14ac:dyDescent="0.25">
      <c r="A41" s="15" t="s">
        <v>278</v>
      </c>
      <c r="B41" t="s">
        <v>197</v>
      </c>
      <c r="C41" s="1">
        <v>1388</v>
      </c>
      <c r="D41" s="1">
        <v>1145</v>
      </c>
    </row>
    <row r="42" spans="1:6" x14ac:dyDescent="0.25">
      <c r="B42" t="s">
        <v>198</v>
      </c>
      <c r="C42" s="1">
        <v>2776</v>
      </c>
      <c r="D42" s="1">
        <v>1145</v>
      </c>
    </row>
    <row r="43" spans="1:6" x14ac:dyDescent="0.25">
      <c r="B43" t="s">
        <v>199</v>
      </c>
      <c r="C43" s="1">
        <v>4164</v>
      </c>
      <c r="D43" s="1">
        <v>1145</v>
      </c>
    </row>
    <row r="44" spans="1:6" x14ac:dyDescent="0.25">
      <c r="B44" t="s">
        <v>200</v>
      </c>
      <c r="C44" s="1">
        <v>5552</v>
      </c>
      <c r="D44" s="1">
        <v>1145</v>
      </c>
    </row>
    <row r="45" spans="1:6" x14ac:dyDescent="0.25">
      <c r="B45" t="s">
        <v>201</v>
      </c>
      <c r="C45" s="1">
        <v>6940</v>
      </c>
      <c r="D45" s="1">
        <v>1823</v>
      </c>
    </row>
    <row r="46" spans="1:6" x14ac:dyDescent="0.25">
      <c r="B46" t="s">
        <v>202</v>
      </c>
      <c r="C46" s="1">
        <v>8328</v>
      </c>
      <c r="D46" s="1">
        <v>1823</v>
      </c>
      <c r="F46" t="s">
        <v>73</v>
      </c>
    </row>
    <row r="47" spans="1:6" x14ac:dyDescent="0.25">
      <c r="B47" t="s">
        <v>203</v>
      </c>
      <c r="C47" s="1">
        <v>9716</v>
      </c>
      <c r="D47" s="1">
        <v>1823</v>
      </c>
      <c r="F47" t="s">
        <v>73</v>
      </c>
    </row>
    <row r="48" spans="1:6" x14ac:dyDescent="0.25">
      <c r="B48" t="s">
        <v>204</v>
      </c>
      <c r="C48" s="1">
        <v>1104</v>
      </c>
      <c r="D48" s="1">
        <v>1823</v>
      </c>
      <c r="F48" t="s">
        <v>73</v>
      </c>
    </row>
    <row r="49" spans="2:6" x14ac:dyDescent="0.25">
      <c r="B49" t="s">
        <v>205</v>
      </c>
      <c r="C49" s="1">
        <v>12485</v>
      </c>
      <c r="D49" s="1">
        <v>1823</v>
      </c>
      <c r="F49" t="s">
        <v>73</v>
      </c>
    </row>
    <row r="50" spans="2:6" x14ac:dyDescent="0.25">
      <c r="B50" t="s">
        <v>207</v>
      </c>
      <c r="C50" s="1">
        <v>2606</v>
      </c>
      <c r="D50" s="1">
        <v>1145</v>
      </c>
      <c r="F50" t="s">
        <v>73</v>
      </c>
    </row>
    <row r="51" spans="2:6" x14ac:dyDescent="0.25">
      <c r="B51" t="s">
        <v>206</v>
      </c>
      <c r="C51" s="1">
        <v>5212</v>
      </c>
      <c r="D51" s="1">
        <v>1145</v>
      </c>
      <c r="F51" t="s">
        <v>73</v>
      </c>
    </row>
    <row r="52" spans="2:6" x14ac:dyDescent="0.25">
      <c r="B52" t="s">
        <v>208</v>
      </c>
      <c r="C52" s="1">
        <v>7818</v>
      </c>
      <c r="D52" s="1">
        <v>1145</v>
      </c>
      <c r="F52" t="s">
        <v>73</v>
      </c>
    </row>
    <row r="53" spans="2:6" x14ac:dyDescent="0.25">
      <c r="B53" t="s">
        <v>209</v>
      </c>
      <c r="C53" s="1">
        <v>10424</v>
      </c>
      <c r="D53" s="1">
        <v>1145</v>
      </c>
      <c r="F53" t="s">
        <v>73</v>
      </c>
    </row>
    <row r="54" spans="2:6" x14ac:dyDescent="0.25">
      <c r="B54" t="s">
        <v>210</v>
      </c>
      <c r="C54" s="1">
        <v>13030</v>
      </c>
      <c r="D54" s="1">
        <v>1823</v>
      </c>
    </row>
    <row r="55" spans="2:6" x14ac:dyDescent="0.25">
      <c r="B55" t="s">
        <v>211</v>
      </c>
      <c r="C55" s="1">
        <v>15636</v>
      </c>
      <c r="D55" s="1">
        <v>1823</v>
      </c>
    </row>
    <row r="56" spans="2:6" x14ac:dyDescent="0.25">
      <c r="B56" t="s">
        <v>212</v>
      </c>
      <c r="C56" s="1">
        <v>18242</v>
      </c>
      <c r="D56" s="1">
        <v>1823</v>
      </c>
    </row>
    <row r="57" spans="2:6" x14ac:dyDescent="0.25">
      <c r="B57" t="s">
        <v>213</v>
      </c>
      <c r="C57" s="1">
        <v>20848</v>
      </c>
      <c r="D57" s="1">
        <v>1823</v>
      </c>
    </row>
    <row r="58" spans="2:6" x14ac:dyDescent="0.25">
      <c r="B58" t="s">
        <v>214</v>
      </c>
      <c r="C58" s="1">
        <v>23450</v>
      </c>
      <c r="D58" s="1">
        <v>1823</v>
      </c>
    </row>
    <row r="59" spans="2:6" x14ac:dyDescent="0.25">
      <c r="B59" t="s">
        <v>215</v>
      </c>
      <c r="C59" s="1">
        <v>1992</v>
      </c>
      <c r="D59" s="1">
        <v>1145</v>
      </c>
    </row>
    <row r="60" spans="2:6" x14ac:dyDescent="0.25">
      <c r="B60" t="s">
        <v>216</v>
      </c>
      <c r="C60" s="1">
        <v>3984</v>
      </c>
      <c r="D60" s="1">
        <v>1145</v>
      </c>
    </row>
    <row r="61" spans="2:6" x14ac:dyDescent="0.25">
      <c r="B61" t="s">
        <v>217</v>
      </c>
      <c r="C61" s="1">
        <v>5976</v>
      </c>
      <c r="D61" s="1">
        <v>1145</v>
      </c>
    </row>
    <row r="62" spans="2:6" x14ac:dyDescent="0.25">
      <c r="B62" t="s">
        <v>218</v>
      </c>
      <c r="C62" s="1">
        <v>7968</v>
      </c>
      <c r="D62" s="1">
        <v>1145</v>
      </c>
    </row>
    <row r="63" spans="2:6" x14ac:dyDescent="0.25">
      <c r="B63" t="s">
        <v>219</v>
      </c>
      <c r="C63" s="1">
        <v>9690</v>
      </c>
      <c r="D63" s="1">
        <v>1823</v>
      </c>
    </row>
    <row r="64" spans="2:6" x14ac:dyDescent="0.25">
      <c r="B64" t="s">
        <v>220</v>
      </c>
      <c r="C64" s="1">
        <v>11952</v>
      </c>
      <c r="D64" s="1">
        <v>1823</v>
      </c>
    </row>
    <row r="65" spans="1:4" x14ac:dyDescent="0.25">
      <c r="B65" t="s">
        <v>221</v>
      </c>
      <c r="C65" s="1">
        <v>13944</v>
      </c>
      <c r="D65" s="1">
        <v>1823</v>
      </c>
    </row>
    <row r="66" spans="1:4" x14ac:dyDescent="0.25">
      <c r="B66" t="s">
        <v>222</v>
      </c>
      <c r="C66" s="1">
        <v>15936</v>
      </c>
      <c r="D66" s="1">
        <v>1823</v>
      </c>
    </row>
    <row r="67" spans="1:4" x14ac:dyDescent="0.25">
      <c r="B67" t="s">
        <v>223</v>
      </c>
      <c r="C67" s="1">
        <v>17927</v>
      </c>
      <c r="D67" s="1">
        <v>1823</v>
      </c>
    </row>
    <row r="68" spans="1:4" x14ac:dyDescent="0.25">
      <c r="A68" s="15" t="s">
        <v>278</v>
      </c>
      <c r="B68" t="s">
        <v>224</v>
      </c>
      <c r="C68" s="1">
        <v>1084</v>
      </c>
      <c r="D68" s="1">
        <v>414</v>
      </c>
    </row>
    <row r="69" spans="1:4" x14ac:dyDescent="0.25">
      <c r="B69" t="s">
        <v>225</v>
      </c>
      <c r="C69" s="1">
        <v>2168</v>
      </c>
      <c r="D69" s="1">
        <v>414</v>
      </c>
    </row>
    <row r="70" spans="1:4" x14ac:dyDescent="0.25">
      <c r="B70" t="s">
        <v>226</v>
      </c>
      <c r="C70" s="1">
        <v>3252</v>
      </c>
      <c r="D70" s="1">
        <v>414</v>
      </c>
    </row>
    <row r="71" spans="1:4" x14ac:dyDescent="0.25">
      <c r="B71" t="s">
        <v>227</v>
      </c>
      <c r="C71" s="1">
        <v>4336</v>
      </c>
      <c r="D71" s="1">
        <v>414</v>
      </c>
    </row>
    <row r="72" spans="1:4" x14ac:dyDescent="0.25">
      <c r="B72" t="s">
        <v>228</v>
      </c>
      <c r="C72" s="1">
        <v>5420</v>
      </c>
      <c r="D72" s="1">
        <v>586</v>
      </c>
    </row>
    <row r="73" spans="1:4" x14ac:dyDescent="0.25">
      <c r="B73" t="s">
        <v>229</v>
      </c>
      <c r="C73" s="1">
        <v>6504</v>
      </c>
      <c r="D73" s="1">
        <v>586</v>
      </c>
    </row>
    <row r="74" spans="1:4" x14ac:dyDescent="0.25">
      <c r="B74" t="s">
        <v>230</v>
      </c>
      <c r="C74" s="1">
        <v>4588</v>
      </c>
      <c r="D74" s="1">
        <v>586</v>
      </c>
    </row>
    <row r="75" spans="1:4" x14ac:dyDescent="0.25">
      <c r="B75" t="s">
        <v>231</v>
      </c>
      <c r="C75" s="1">
        <v>8672</v>
      </c>
      <c r="D75" s="1">
        <v>586</v>
      </c>
    </row>
    <row r="76" spans="1:4" x14ac:dyDescent="0.25">
      <c r="B76" t="s">
        <v>240</v>
      </c>
      <c r="C76" s="1">
        <v>9756</v>
      </c>
      <c r="D76" s="1">
        <v>586</v>
      </c>
    </row>
    <row r="77" spans="1:4" x14ac:dyDescent="0.25">
      <c r="B77" t="s">
        <v>232</v>
      </c>
      <c r="C77" s="1">
        <v>2302</v>
      </c>
      <c r="D77" s="1">
        <v>414</v>
      </c>
    </row>
    <row r="78" spans="1:4" x14ac:dyDescent="0.25">
      <c r="B78" t="s">
        <v>233</v>
      </c>
      <c r="C78" s="1">
        <v>4604</v>
      </c>
      <c r="D78" s="1">
        <v>414</v>
      </c>
    </row>
    <row r="79" spans="1:4" x14ac:dyDescent="0.25">
      <c r="B79" t="s">
        <v>234</v>
      </c>
      <c r="C79" s="1">
        <v>6906</v>
      </c>
      <c r="D79" s="1">
        <v>414</v>
      </c>
    </row>
    <row r="80" spans="1:4" x14ac:dyDescent="0.25">
      <c r="B80" t="s">
        <v>235</v>
      </c>
      <c r="C80" s="1">
        <v>9208</v>
      </c>
      <c r="D80" s="1">
        <v>414</v>
      </c>
    </row>
    <row r="81" spans="1:4" x14ac:dyDescent="0.25">
      <c r="B81" t="s">
        <v>236</v>
      </c>
      <c r="C81" s="1">
        <v>11510</v>
      </c>
      <c r="D81" s="1">
        <v>586</v>
      </c>
    </row>
    <row r="82" spans="1:4" x14ac:dyDescent="0.25">
      <c r="B82" t="s">
        <v>237</v>
      </c>
      <c r="C82" s="1">
        <v>13812</v>
      </c>
      <c r="D82" s="1">
        <v>586</v>
      </c>
    </row>
    <row r="83" spans="1:4" x14ac:dyDescent="0.25">
      <c r="B83" t="s">
        <v>238</v>
      </c>
      <c r="C83" s="1">
        <v>16114</v>
      </c>
      <c r="D83" s="1">
        <v>586</v>
      </c>
    </row>
    <row r="84" spans="1:4" x14ac:dyDescent="0.25">
      <c r="B84" t="s">
        <v>239</v>
      </c>
      <c r="C84" s="1">
        <v>18416</v>
      </c>
      <c r="D84" s="1">
        <v>586</v>
      </c>
    </row>
    <row r="85" spans="1:4" x14ac:dyDescent="0.25">
      <c r="B85" t="s">
        <v>241</v>
      </c>
      <c r="C85" s="1">
        <v>20712</v>
      </c>
      <c r="D85" s="1">
        <v>586</v>
      </c>
    </row>
    <row r="86" spans="1:4" x14ac:dyDescent="0.25">
      <c r="B86" t="s">
        <v>242</v>
      </c>
      <c r="C86" s="1">
        <v>1690</v>
      </c>
      <c r="D86" s="1">
        <v>414</v>
      </c>
    </row>
    <row r="87" spans="1:4" x14ac:dyDescent="0.25">
      <c r="B87" t="s">
        <v>243</v>
      </c>
      <c r="C87" s="1">
        <v>3380</v>
      </c>
      <c r="D87" s="1">
        <v>414</v>
      </c>
    </row>
    <row r="88" spans="1:4" x14ac:dyDescent="0.25">
      <c r="B88" t="s">
        <v>244</v>
      </c>
      <c r="C88" s="1">
        <v>5070</v>
      </c>
      <c r="D88" s="1">
        <v>414</v>
      </c>
    </row>
    <row r="89" spans="1:4" x14ac:dyDescent="0.25">
      <c r="B89" t="s">
        <v>245</v>
      </c>
      <c r="C89" s="1">
        <v>6760</v>
      </c>
      <c r="D89" s="1">
        <v>414</v>
      </c>
    </row>
    <row r="90" spans="1:4" x14ac:dyDescent="0.25">
      <c r="B90" t="s">
        <v>246</v>
      </c>
      <c r="C90" s="1">
        <v>8450</v>
      </c>
      <c r="D90" s="1">
        <v>586</v>
      </c>
    </row>
    <row r="91" spans="1:4" x14ac:dyDescent="0.25">
      <c r="B91" t="s">
        <v>247</v>
      </c>
      <c r="C91" s="1">
        <v>10140</v>
      </c>
      <c r="D91" s="1">
        <v>586</v>
      </c>
    </row>
    <row r="92" spans="1:4" x14ac:dyDescent="0.25">
      <c r="B92" t="s">
        <v>248</v>
      </c>
      <c r="C92" s="1">
        <v>11830</v>
      </c>
      <c r="D92" s="1">
        <v>586</v>
      </c>
    </row>
    <row r="93" spans="1:4" x14ac:dyDescent="0.25">
      <c r="B93" t="s">
        <v>249</v>
      </c>
      <c r="C93" s="1">
        <v>13520</v>
      </c>
      <c r="D93" s="1">
        <v>586</v>
      </c>
    </row>
    <row r="94" spans="1:4" x14ac:dyDescent="0.25">
      <c r="B94" t="s">
        <v>250</v>
      </c>
      <c r="C94" s="1">
        <v>15204</v>
      </c>
      <c r="D94" s="1">
        <v>586</v>
      </c>
    </row>
    <row r="95" spans="1:4" x14ac:dyDescent="0.25">
      <c r="A95" s="15"/>
      <c r="B95" t="s">
        <v>251</v>
      </c>
      <c r="C95" s="1">
        <v>1084</v>
      </c>
      <c r="D95" s="1">
        <v>440</v>
      </c>
    </row>
    <row r="96" spans="1:4" x14ac:dyDescent="0.25">
      <c r="B96" t="s">
        <v>252</v>
      </c>
      <c r="C96" s="1">
        <v>2168</v>
      </c>
      <c r="D96" s="1">
        <v>440</v>
      </c>
    </row>
    <row r="97" spans="2:4" x14ac:dyDescent="0.25">
      <c r="B97" t="s">
        <v>253</v>
      </c>
      <c r="C97" s="1">
        <v>3252</v>
      </c>
      <c r="D97" s="1">
        <v>440</v>
      </c>
    </row>
    <row r="98" spans="2:4" x14ac:dyDescent="0.25">
      <c r="B98" t="s">
        <v>254</v>
      </c>
      <c r="C98" s="1">
        <v>4336</v>
      </c>
      <c r="D98" s="1">
        <v>440</v>
      </c>
    </row>
    <row r="99" spans="2:4" x14ac:dyDescent="0.25">
      <c r="B99" t="s">
        <v>255</v>
      </c>
      <c r="C99" s="1">
        <v>5420</v>
      </c>
      <c r="D99" s="1">
        <v>612</v>
      </c>
    </row>
    <row r="100" spans="2:4" x14ac:dyDescent="0.25">
      <c r="B100" t="s">
        <v>256</v>
      </c>
      <c r="C100" s="1">
        <v>6504</v>
      </c>
      <c r="D100" s="1">
        <v>612</v>
      </c>
    </row>
    <row r="101" spans="2:4" x14ac:dyDescent="0.25">
      <c r="B101" t="s">
        <v>257</v>
      </c>
      <c r="C101" s="1">
        <v>4588</v>
      </c>
      <c r="D101" s="1">
        <v>612</v>
      </c>
    </row>
    <row r="102" spans="2:4" x14ac:dyDescent="0.25">
      <c r="B102" t="s">
        <v>258</v>
      </c>
      <c r="C102" s="1">
        <v>8672</v>
      </c>
      <c r="D102" s="1">
        <v>612</v>
      </c>
    </row>
    <row r="103" spans="2:4" x14ac:dyDescent="0.25">
      <c r="B103" t="s">
        <v>259</v>
      </c>
      <c r="C103" s="1">
        <v>9756</v>
      </c>
      <c r="D103" s="1">
        <v>612</v>
      </c>
    </row>
    <row r="104" spans="2:4" x14ac:dyDescent="0.25">
      <c r="B104" t="s">
        <v>260</v>
      </c>
      <c r="C104" s="1">
        <v>2302</v>
      </c>
      <c r="D104" s="1">
        <v>440</v>
      </c>
    </row>
    <row r="105" spans="2:4" x14ac:dyDescent="0.25">
      <c r="B105" t="s">
        <v>261</v>
      </c>
      <c r="C105" s="1">
        <v>4604</v>
      </c>
      <c r="D105" s="1">
        <v>440</v>
      </c>
    </row>
    <row r="106" spans="2:4" x14ac:dyDescent="0.25">
      <c r="B106" t="s">
        <v>262</v>
      </c>
      <c r="C106" s="1">
        <v>6906</v>
      </c>
      <c r="D106" s="1">
        <v>440</v>
      </c>
    </row>
    <row r="107" spans="2:4" x14ac:dyDescent="0.25">
      <c r="B107" t="s">
        <v>263</v>
      </c>
      <c r="C107" s="1">
        <v>9208</v>
      </c>
      <c r="D107" s="1">
        <v>440</v>
      </c>
    </row>
    <row r="108" spans="2:4" x14ac:dyDescent="0.25">
      <c r="B108" t="s">
        <v>264</v>
      </c>
      <c r="C108" s="1">
        <v>11510</v>
      </c>
      <c r="D108" s="1">
        <v>612</v>
      </c>
    </row>
    <row r="109" spans="2:4" x14ac:dyDescent="0.25">
      <c r="B109" t="s">
        <v>265</v>
      </c>
      <c r="C109" s="1">
        <v>13812</v>
      </c>
      <c r="D109" s="1">
        <v>612</v>
      </c>
    </row>
    <row r="110" spans="2:4" x14ac:dyDescent="0.25">
      <c r="B110" t="s">
        <v>266</v>
      </c>
      <c r="C110" s="1">
        <v>16114</v>
      </c>
      <c r="D110" s="1">
        <v>612</v>
      </c>
    </row>
    <row r="111" spans="2:4" x14ac:dyDescent="0.25">
      <c r="B111" t="s">
        <v>267</v>
      </c>
      <c r="C111" s="1">
        <v>18416</v>
      </c>
      <c r="D111" s="1">
        <v>612</v>
      </c>
    </row>
    <row r="112" spans="2:4" x14ac:dyDescent="0.25">
      <c r="B112" t="s">
        <v>268</v>
      </c>
      <c r="C112" s="1">
        <v>20712</v>
      </c>
      <c r="D112" s="1">
        <v>612</v>
      </c>
    </row>
    <row r="113" spans="1:4" x14ac:dyDescent="0.25">
      <c r="B113" t="s">
        <v>269</v>
      </c>
      <c r="C113" s="1">
        <v>1690</v>
      </c>
      <c r="D113" s="1">
        <v>440</v>
      </c>
    </row>
    <row r="114" spans="1:4" x14ac:dyDescent="0.25">
      <c r="B114" t="s">
        <v>270</v>
      </c>
      <c r="C114" s="1">
        <v>3380</v>
      </c>
      <c r="D114" s="1">
        <v>440</v>
      </c>
    </row>
    <row r="115" spans="1:4" x14ac:dyDescent="0.25">
      <c r="B115" t="s">
        <v>271</v>
      </c>
      <c r="C115" s="1">
        <v>5070</v>
      </c>
      <c r="D115" s="1">
        <v>440</v>
      </c>
    </row>
    <row r="116" spans="1:4" x14ac:dyDescent="0.25">
      <c r="B116" t="s">
        <v>272</v>
      </c>
      <c r="C116" s="1">
        <v>6760</v>
      </c>
      <c r="D116" s="1">
        <v>440</v>
      </c>
    </row>
    <row r="117" spans="1:4" x14ac:dyDescent="0.25">
      <c r="B117" t="s">
        <v>273</v>
      </c>
      <c r="C117" s="1">
        <v>8450</v>
      </c>
      <c r="D117" s="1">
        <v>612</v>
      </c>
    </row>
    <row r="118" spans="1:4" x14ac:dyDescent="0.25">
      <c r="B118" t="s">
        <v>274</v>
      </c>
      <c r="C118" s="1">
        <v>10140</v>
      </c>
      <c r="D118" s="1">
        <v>612</v>
      </c>
    </row>
    <row r="119" spans="1:4" x14ac:dyDescent="0.25">
      <c r="B119" t="s">
        <v>275</v>
      </c>
      <c r="C119" s="1">
        <v>11830</v>
      </c>
      <c r="D119" s="1">
        <v>612</v>
      </c>
    </row>
    <row r="120" spans="1:4" x14ac:dyDescent="0.25">
      <c r="B120" t="s">
        <v>276</v>
      </c>
      <c r="C120" s="1">
        <v>13520</v>
      </c>
      <c r="D120" s="1">
        <v>612</v>
      </c>
    </row>
    <row r="121" spans="1:4" x14ac:dyDescent="0.25">
      <c r="B121" t="s">
        <v>277</v>
      </c>
      <c r="C121" s="1">
        <v>15204</v>
      </c>
      <c r="D121" s="1">
        <v>612</v>
      </c>
    </row>
    <row r="122" spans="1:4" x14ac:dyDescent="0.25">
      <c r="A122" s="15"/>
      <c r="B122" t="s">
        <v>379</v>
      </c>
      <c r="C122" s="1">
        <v>1084</v>
      </c>
      <c r="D122" s="1">
        <v>440</v>
      </c>
    </row>
    <row r="123" spans="1:4" x14ac:dyDescent="0.25">
      <c r="B123" t="s">
        <v>380</v>
      </c>
      <c r="C123" s="1">
        <v>2168</v>
      </c>
      <c r="D123" s="1">
        <v>440</v>
      </c>
    </row>
    <row r="124" spans="1:4" x14ac:dyDescent="0.25">
      <c r="B124" t="s">
        <v>381</v>
      </c>
      <c r="C124" s="1">
        <v>3252</v>
      </c>
      <c r="D124" s="1">
        <v>440</v>
      </c>
    </row>
    <row r="125" spans="1:4" x14ac:dyDescent="0.25">
      <c r="B125" t="s">
        <v>382</v>
      </c>
      <c r="C125" s="1">
        <v>4336</v>
      </c>
      <c r="D125" s="1">
        <v>440</v>
      </c>
    </row>
    <row r="126" spans="1:4" x14ac:dyDescent="0.25">
      <c r="B126" t="s">
        <v>383</v>
      </c>
      <c r="C126" s="1">
        <v>5420</v>
      </c>
      <c r="D126" s="1">
        <v>612</v>
      </c>
    </row>
    <row r="127" spans="1:4" x14ac:dyDescent="0.25">
      <c r="B127" t="s">
        <v>384</v>
      </c>
      <c r="C127" s="1">
        <v>6504</v>
      </c>
      <c r="D127" s="1">
        <v>612</v>
      </c>
    </row>
    <row r="128" spans="1:4" x14ac:dyDescent="0.25">
      <c r="B128" t="s">
        <v>385</v>
      </c>
      <c r="C128" s="1">
        <v>4588</v>
      </c>
      <c r="D128" s="1">
        <v>612</v>
      </c>
    </row>
    <row r="129" spans="2:4" x14ac:dyDescent="0.25">
      <c r="B129" t="s">
        <v>386</v>
      </c>
      <c r="C129" s="1">
        <v>8672</v>
      </c>
      <c r="D129" s="1">
        <v>612</v>
      </c>
    </row>
    <row r="130" spans="2:4" x14ac:dyDescent="0.25">
      <c r="B130" t="s">
        <v>387</v>
      </c>
      <c r="C130" s="1">
        <v>9756</v>
      </c>
      <c r="D130" s="1">
        <v>612</v>
      </c>
    </row>
    <row r="131" spans="2:4" x14ac:dyDescent="0.25">
      <c r="B131" t="s">
        <v>388</v>
      </c>
      <c r="C131" s="1">
        <v>2302</v>
      </c>
      <c r="D131" s="1">
        <v>440</v>
      </c>
    </row>
    <row r="132" spans="2:4" x14ac:dyDescent="0.25">
      <c r="B132" t="s">
        <v>389</v>
      </c>
      <c r="C132" s="1">
        <v>4604</v>
      </c>
      <c r="D132" s="1">
        <v>440</v>
      </c>
    </row>
    <row r="133" spans="2:4" x14ac:dyDescent="0.25">
      <c r="B133" t="s">
        <v>390</v>
      </c>
      <c r="C133" s="1">
        <v>6906</v>
      </c>
      <c r="D133" s="1">
        <v>440</v>
      </c>
    </row>
    <row r="134" spans="2:4" x14ac:dyDescent="0.25">
      <c r="B134" t="s">
        <v>391</v>
      </c>
      <c r="C134" s="1">
        <v>9208</v>
      </c>
      <c r="D134" s="1">
        <v>440</v>
      </c>
    </row>
    <row r="135" spans="2:4" x14ac:dyDescent="0.25">
      <c r="B135" t="s">
        <v>392</v>
      </c>
      <c r="C135" s="1">
        <v>11510</v>
      </c>
      <c r="D135" s="1">
        <v>612</v>
      </c>
    </row>
    <row r="136" spans="2:4" x14ac:dyDescent="0.25">
      <c r="B136" t="s">
        <v>393</v>
      </c>
      <c r="C136" s="1">
        <v>13812</v>
      </c>
      <c r="D136" s="1">
        <v>612</v>
      </c>
    </row>
    <row r="137" spans="2:4" x14ac:dyDescent="0.25">
      <c r="B137" t="s">
        <v>394</v>
      </c>
      <c r="C137" s="1">
        <v>16114</v>
      </c>
      <c r="D137" s="1">
        <v>612</v>
      </c>
    </row>
    <row r="138" spans="2:4" x14ac:dyDescent="0.25">
      <c r="B138" t="s">
        <v>395</v>
      </c>
      <c r="C138" s="1">
        <v>18416</v>
      </c>
      <c r="D138" s="1">
        <v>612</v>
      </c>
    </row>
    <row r="139" spans="2:4" x14ac:dyDescent="0.25">
      <c r="B139" t="s">
        <v>396</v>
      </c>
      <c r="C139" s="1">
        <v>20712</v>
      </c>
      <c r="D139" s="1">
        <v>612</v>
      </c>
    </row>
    <row r="140" spans="2:4" x14ac:dyDescent="0.25">
      <c r="B140" t="s">
        <v>397</v>
      </c>
      <c r="C140" s="1">
        <v>1690</v>
      </c>
      <c r="D140" s="1">
        <v>440</v>
      </c>
    </row>
    <row r="141" spans="2:4" x14ac:dyDescent="0.25">
      <c r="B141" t="s">
        <v>398</v>
      </c>
      <c r="C141" s="1">
        <v>3380</v>
      </c>
      <c r="D141" s="1">
        <v>440</v>
      </c>
    </row>
    <row r="142" spans="2:4" x14ac:dyDescent="0.25">
      <c r="B142" t="s">
        <v>399</v>
      </c>
      <c r="C142" s="1">
        <v>5070</v>
      </c>
      <c r="D142" s="1">
        <v>440</v>
      </c>
    </row>
    <row r="143" spans="2:4" x14ac:dyDescent="0.25">
      <c r="B143" t="s">
        <v>400</v>
      </c>
      <c r="C143" s="1">
        <v>6760</v>
      </c>
      <c r="D143" s="1">
        <v>440</v>
      </c>
    </row>
    <row r="144" spans="2:4" x14ac:dyDescent="0.25">
      <c r="B144" t="s">
        <v>401</v>
      </c>
      <c r="C144" s="1">
        <v>8450</v>
      </c>
      <c r="D144" s="1">
        <v>612</v>
      </c>
    </row>
    <row r="145" spans="2:4" x14ac:dyDescent="0.25">
      <c r="B145" t="s">
        <v>402</v>
      </c>
      <c r="C145" s="1">
        <v>10140</v>
      </c>
      <c r="D145" s="1">
        <v>612</v>
      </c>
    </row>
    <row r="146" spans="2:4" x14ac:dyDescent="0.25">
      <c r="B146" t="s">
        <v>403</v>
      </c>
      <c r="C146" s="1">
        <v>11830</v>
      </c>
      <c r="D146" s="1">
        <v>612</v>
      </c>
    </row>
    <row r="147" spans="2:4" x14ac:dyDescent="0.25">
      <c r="B147" t="s">
        <v>404</v>
      </c>
      <c r="C147" s="1">
        <v>13520</v>
      </c>
      <c r="D147" s="1">
        <v>612</v>
      </c>
    </row>
    <row r="148" spans="2:4" x14ac:dyDescent="0.25">
      <c r="B148" t="s">
        <v>405</v>
      </c>
      <c r="C148" s="1">
        <v>15204</v>
      </c>
      <c r="D148" s="1">
        <v>612</v>
      </c>
    </row>
    <row r="149" spans="2:4" x14ac:dyDescent="0.25">
      <c r="B149" t="s">
        <v>279</v>
      </c>
      <c r="C149" s="1">
        <v>1084</v>
      </c>
      <c r="D149" s="23">
        <v>430</v>
      </c>
    </row>
    <row r="150" spans="2:4" x14ac:dyDescent="0.25">
      <c r="B150" t="s">
        <v>280</v>
      </c>
      <c r="C150" s="1">
        <v>2168</v>
      </c>
      <c r="D150" s="23">
        <v>430</v>
      </c>
    </row>
    <row r="151" spans="2:4" x14ac:dyDescent="0.25">
      <c r="B151" t="s">
        <v>281</v>
      </c>
      <c r="C151" s="1">
        <v>3252</v>
      </c>
      <c r="D151" s="23">
        <v>430</v>
      </c>
    </row>
    <row r="152" spans="2:4" x14ac:dyDescent="0.25">
      <c r="B152" t="s">
        <v>282</v>
      </c>
      <c r="C152" s="1">
        <v>4336</v>
      </c>
      <c r="D152" s="23">
        <v>430</v>
      </c>
    </row>
    <row r="153" spans="2:4" x14ac:dyDescent="0.25">
      <c r="B153" t="s">
        <v>283</v>
      </c>
      <c r="C153" s="1">
        <v>5420</v>
      </c>
      <c r="D153" s="23">
        <v>612</v>
      </c>
    </row>
    <row r="154" spans="2:4" x14ac:dyDescent="0.25">
      <c r="B154" t="s">
        <v>284</v>
      </c>
      <c r="C154" s="1">
        <v>6504</v>
      </c>
      <c r="D154" s="23">
        <v>612</v>
      </c>
    </row>
    <row r="155" spans="2:4" x14ac:dyDescent="0.25">
      <c r="B155" t="s">
        <v>285</v>
      </c>
      <c r="C155" s="1">
        <v>4588</v>
      </c>
      <c r="D155" s="23">
        <v>612</v>
      </c>
    </row>
    <row r="156" spans="2:4" x14ac:dyDescent="0.25">
      <c r="B156" t="s">
        <v>286</v>
      </c>
      <c r="C156" s="1">
        <v>8672</v>
      </c>
      <c r="D156" s="23">
        <v>612</v>
      </c>
    </row>
    <row r="157" spans="2:4" x14ac:dyDescent="0.25">
      <c r="B157" t="s">
        <v>287</v>
      </c>
      <c r="C157" s="1">
        <v>9756</v>
      </c>
      <c r="D157" s="23">
        <v>612</v>
      </c>
    </row>
    <row r="158" spans="2:4" x14ac:dyDescent="0.25">
      <c r="B158" t="s">
        <v>288</v>
      </c>
      <c r="C158" s="1">
        <v>2302</v>
      </c>
      <c r="D158" s="23">
        <v>430</v>
      </c>
    </row>
    <row r="159" spans="2:4" x14ac:dyDescent="0.25">
      <c r="B159" t="s">
        <v>289</v>
      </c>
      <c r="C159" s="1">
        <v>4604</v>
      </c>
      <c r="D159" s="23">
        <v>430</v>
      </c>
    </row>
    <row r="160" spans="2:4" x14ac:dyDescent="0.25">
      <c r="B160" t="s">
        <v>290</v>
      </c>
      <c r="C160" s="1">
        <v>6906</v>
      </c>
      <c r="D160" s="23">
        <v>430</v>
      </c>
    </row>
    <row r="161" spans="2:4" x14ac:dyDescent="0.25">
      <c r="B161" t="s">
        <v>291</v>
      </c>
      <c r="C161" s="1">
        <v>9208</v>
      </c>
      <c r="D161" s="23">
        <v>430</v>
      </c>
    </row>
    <row r="162" spans="2:4" x14ac:dyDescent="0.25">
      <c r="B162" t="s">
        <v>292</v>
      </c>
      <c r="C162" s="1">
        <v>11510</v>
      </c>
      <c r="D162" s="23">
        <v>612</v>
      </c>
    </row>
    <row r="163" spans="2:4" x14ac:dyDescent="0.25">
      <c r="B163" t="s">
        <v>293</v>
      </c>
      <c r="C163" s="1">
        <v>13812</v>
      </c>
      <c r="D163" s="23">
        <v>612</v>
      </c>
    </row>
    <row r="164" spans="2:4" x14ac:dyDescent="0.25">
      <c r="B164" t="s">
        <v>294</v>
      </c>
      <c r="C164" s="1">
        <v>16114</v>
      </c>
      <c r="D164" s="23">
        <v>612</v>
      </c>
    </row>
    <row r="165" spans="2:4" x14ac:dyDescent="0.25">
      <c r="B165" t="s">
        <v>295</v>
      </c>
      <c r="C165" s="1">
        <v>18416</v>
      </c>
      <c r="D165" s="23">
        <v>612</v>
      </c>
    </row>
    <row r="166" spans="2:4" x14ac:dyDescent="0.25">
      <c r="B166" t="s">
        <v>296</v>
      </c>
      <c r="C166" s="1">
        <v>20712</v>
      </c>
      <c r="D166" s="23">
        <v>612</v>
      </c>
    </row>
    <row r="167" spans="2:4" x14ac:dyDescent="0.25">
      <c r="B167" t="s">
        <v>297</v>
      </c>
      <c r="C167" s="1">
        <v>1690</v>
      </c>
      <c r="D167" s="23">
        <v>430</v>
      </c>
    </row>
    <row r="168" spans="2:4" x14ac:dyDescent="0.25">
      <c r="B168" t="s">
        <v>298</v>
      </c>
      <c r="C168" s="1">
        <v>3380</v>
      </c>
      <c r="D168" s="23">
        <v>430</v>
      </c>
    </row>
    <row r="169" spans="2:4" x14ac:dyDescent="0.25">
      <c r="B169" t="s">
        <v>299</v>
      </c>
      <c r="C169" s="1">
        <v>5070</v>
      </c>
      <c r="D169" s="23">
        <v>430</v>
      </c>
    </row>
    <row r="170" spans="2:4" x14ac:dyDescent="0.25">
      <c r="B170" t="s">
        <v>300</v>
      </c>
      <c r="C170" s="1">
        <v>6760</v>
      </c>
      <c r="D170" s="23">
        <v>430</v>
      </c>
    </row>
    <row r="171" spans="2:4" x14ac:dyDescent="0.25">
      <c r="B171" t="s">
        <v>301</v>
      </c>
      <c r="C171" s="1">
        <v>8450</v>
      </c>
      <c r="D171" s="23">
        <v>612</v>
      </c>
    </row>
    <row r="172" spans="2:4" x14ac:dyDescent="0.25">
      <c r="B172" t="s">
        <v>302</v>
      </c>
      <c r="C172" s="1">
        <v>10140</v>
      </c>
      <c r="D172" s="23">
        <v>612</v>
      </c>
    </row>
    <row r="173" spans="2:4" x14ac:dyDescent="0.25">
      <c r="B173" t="s">
        <v>303</v>
      </c>
      <c r="C173" s="1">
        <v>11830</v>
      </c>
      <c r="D173" s="23">
        <v>612</v>
      </c>
    </row>
    <row r="174" spans="2:4" x14ac:dyDescent="0.25">
      <c r="B174" t="s">
        <v>304</v>
      </c>
      <c r="C174" s="1">
        <v>13520</v>
      </c>
      <c r="D174" s="23">
        <v>612</v>
      </c>
    </row>
    <row r="175" spans="2:4" x14ac:dyDescent="0.25">
      <c r="B175" t="s">
        <v>305</v>
      </c>
      <c r="C175" s="1">
        <v>15204</v>
      </c>
      <c r="D175" s="23">
        <v>612</v>
      </c>
    </row>
    <row r="176" spans="2:4" x14ac:dyDescent="0.25">
      <c r="B176" t="s">
        <v>353</v>
      </c>
      <c r="C176" s="1">
        <v>1084</v>
      </c>
      <c r="D176" s="23">
        <v>430</v>
      </c>
    </row>
    <row r="177" spans="2:4" x14ac:dyDescent="0.25">
      <c r="B177" t="s">
        <v>352</v>
      </c>
      <c r="C177" s="1">
        <v>2168</v>
      </c>
      <c r="D177" s="23">
        <v>430</v>
      </c>
    </row>
    <row r="178" spans="2:4" x14ac:dyDescent="0.25">
      <c r="B178" t="s">
        <v>354</v>
      </c>
      <c r="C178" s="1">
        <v>3252</v>
      </c>
      <c r="D178" s="23">
        <v>430</v>
      </c>
    </row>
    <row r="179" spans="2:4" x14ac:dyDescent="0.25">
      <c r="B179" t="s">
        <v>355</v>
      </c>
      <c r="C179" s="1">
        <v>4336</v>
      </c>
      <c r="D179" s="23">
        <v>430</v>
      </c>
    </row>
    <row r="180" spans="2:4" x14ac:dyDescent="0.25">
      <c r="B180" t="s">
        <v>356</v>
      </c>
      <c r="C180" s="1">
        <v>5420</v>
      </c>
      <c r="D180" s="23">
        <v>612</v>
      </c>
    </row>
    <row r="181" spans="2:4" x14ac:dyDescent="0.25">
      <c r="B181" t="s">
        <v>357</v>
      </c>
      <c r="C181" s="1">
        <v>6504</v>
      </c>
      <c r="D181" s="23">
        <v>612</v>
      </c>
    </row>
    <row r="182" spans="2:4" x14ac:dyDescent="0.25">
      <c r="B182" t="s">
        <v>358</v>
      </c>
      <c r="C182" s="1">
        <v>4588</v>
      </c>
      <c r="D182" s="23">
        <v>612</v>
      </c>
    </row>
    <row r="183" spans="2:4" x14ac:dyDescent="0.25">
      <c r="B183" t="s">
        <v>359</v>
      </c>
      <c r="C183" s="1">
        <v>8672</v>
      </c>
      <c r="D183" s="23">
        <v>612</v>
      </c>
    </row>
    <row r="184" spans="2:4" x14ac:dyDescent="0.25">
      <c r="B184" t="s">
        <v>360</v>
      </c>
      <c r="C184" s="1">
        <v>9756</v>
      </c>
      <c r="D184" s="23">
        <v>612</v>
      </c>
    </row>
    <row r="185" spans="2:4" x14ac:dyDescent="0.25">
      <c r="B185" t="s">
        <v>361</v>
      </c>
      <c r="C185" s="1">
        <v>2302</v>
      </c>
      <c r="D185" s="23">
        <v>430</v>
      </c>
    </row>
    <row r="186" spans="2:4" x14ac:dyDescent="0.25">
      <c r="B186" t="s">
        <v>362</v>
      </c>
      <c r="C186" s="1">
        <v>4604</v>
      </c>
      <c r="D186" s="23">
        <v>430</v>
      </c>
    </row>
    <row r="187" spans="2:4" x14ac:dyDescent="0.25">
      <c r="B187" t="s">
        <v>363</v>
      </c>
      <c r="C187" s="1">
        <v>6906</v>
      </c>
      <c r="D187" s="23">
        <v>430</v>
      </c>
    </row>
    <row r="188" spans="2:4" x14ac:dyDescent="0.25">
      <c r="B188" t="s">
        <v>364</v>
      </c>
      <c r="C188" s="1">
        <v>9208</v>
      </c>
      <c r="D188" s="23">
        <v>430</v>
      </c>
    </row>
    <row r="189" spans="2:4" x14ac:dyDescent="0.25">
      <c r="B189" t="s">
        <v>365</v>
      </c>
      <c r="C189" s="1">
        <v>11510</v>
      </c>
      <c r="D189" s="23">
        <v>612</v>
      </c>
    </row>
    <row r="190" spans="2:4" x14ac:dyDescent="0.25">
      <c r="B190" t="s">
        <v>366</v>
      </c>
      <c r="C190" s="1">
        <v>13812</v>
      </c>
      <c r="D190" s="23">
        <v>612</v>
      </c>
    </row>
    <row r="191" spans="2:4" x14ac:dyDescent="0.25">
      <c r="B191" t="s">
        <v>367</v>
      </c>
      <c r="C191" s="1">
        <v>16114</v>
      </c>
      <c r="D191" s="23">
        <v>612</v>
      </c>
    </row>
    <row r="192" spans="2:4" x14ac:dyDescent="0.25">
      <c r="B192" t="s">
        <v>368</v>
      </c>
      <c r="C192" s="1">
        <v>18416</v>
      </c>
      <c r="D192" s="23">
        <v>612</v>
      </c>
    </row>
    <row r="193" spans="2:4" x14ac:dyDescent="0.25">
      <c r="B193" t="s">
        <v>369</v>
      </c>
      <c r="C193" s="1">
        <v>20712</v>
      </c>
      <c r="D193" s="23">
        <v>612</v>
      </c>
    </row>
    <row r="194" spans="2:4" x14ac:dyDescent="0.25">
      <c r="B194" t="s">
        <v>370</v>
      </c>
      <c r="C194" s="1">
        <v>1690</v>
      </c>
      <c r="D194" s="23">
        <v>430</v>
      </c>
    </row>
    <row r="195" spans="2:4" x14ac:dyDescent="0.25">
      <c r="B195" t="s">
        <v>371</v>
      </c>
      <c r="C195" s="1">
        <v>3380</v>
      </c>
      <c r="D195" s="23">
        <v>430</v>
      </c>
    </row>
    <row r="196" spans="2:4" x14ac:dyDescent="0.25">
      <c r="B196" t="s">
        <v>372</v>
      </c>
      <c r="C196" s="1">
        <v>5070</v>
      </c>
      <c r="D196" s="23">
        <v>430</v>
      </c>
    </row>
    <row r="197" spans="2:4" x14ac:dyDescent="0.25">
      <c r="B197" t="s">
        <v>373</v>
      </c>
      <c r="C197" s="1">
        <v>6760</v>
      </c>
      <c r="D197" s="23">
        <v>430</v>
      </c>
    </row>
    <row r="198" spans="2:4" x14ac:dyDescent="0.25">
      <c r="B198" t="s">
        <v>374</v>
      </c>
      <c r="C198" s="1">
        <v>8450</v>
      </c>
      <c r="D198" s="23">
        <v>612</v>
      </c>
    </row>
    <row r="199" spans="2:4" x14ac:dyDescent="0.25">
      <c r="B199" t="s">
        <v>375</v>
      </c>
      <c r="C199" s="1">
        <v>10140</v>
      </c>
      <c r="D199" s="23">
        <v>612</v>
      </c>
    </row>
    <row r="200" spans="2:4" x14ac:dyDescent="0.25">
      <c r="B200" t="s">
        <v>376</v>
      </c>
      <c r="C200" s="1">
        <v>11830</v>
      </c>
      <c r="D200" s="23">
        <v>612</v>
      </c>
    </row>
    <row r="201" spans="2:4" x14ac:dyDescent="0.25">
      <c r="B201" t="s">
        <v>377</v>
      </c>
      <c r="C201" s="1">
        <v>13520</v>
      </c>
      <c r="D201" s="23">
        <v>612</v>
      </c>
    </row>
    <row r="202" spans="2:4" x14ac:dyDescent="0.25">
      <c r="B202" t="s">
        <v>378</v>
      </c>
      <c r="C202" s="1">
        <v>15204</v>
      </c>
      <c r="D202" s="23">
        <v>612</v>
      </c>
    </row>
    <row r="203" spans="2:4" x14ac:dyDescent="0.25">
      <c r="B203" s="22" t="s">
        <v>443</v>
      </c>
      <c r="C203" s="23">
        <v>1084</v>
      </c>
      <c r="D203" s="23">
        <v>230</v>
      </c>
    </row>
    <row r="204" spans="2:4" x14ac:dyDescent="0.25">
      <c r="B204" s="22" t="s">
        <v>444</v>
      </c>
      <c r="C204" s="23">
        <v>2168</v>
      </c>
      <c r="D204" s="23">
        <v>230</v>
      </c>
    </row>
    <row r="205" spans="2:4" x14ac:dyDescent="0.25">
      <c r="B205" s="22" t="s">
        <v>445</v>
      </c>
      <c r="C205" s="23">
        <v>3252</v>
      </c>
      <c r="D205" s="23">
        <v>230</v>
      </c>
    </row>
    <row r="206" spans="2:4" x14ac:dyDescent="0.25">
      <c r="B206" s="22" t="s">
        <v>446</v>
      </c>
      <c r="C206" s="23">
        <v>4336</v>
      </c>
      <c r="D206" s="23">
        <v>230</v>
      </c>
    </row>
    <row r="207" spans="2:4" x14ac:dyDescent="0.25">
      <c r="B207" s="22" t="s">
        <v>447</v>
      </c>
      <c r="C207" s="23">
        <v>5420</v>
      </c>
      <c r="D207" s="23">
        <v>402</v>
      </c>
    </row>
    <row r="208" spans="2:4" x14ac:dyDescent="0.25">
      <c r="B208" s="22" t="s">
        <v>448</v>
      </c>
      <c r="C208" s="23">
        <v>6504</v>
      </c>
      <c r="D208" s="23">
        <v>402</v>
      </c>
    </row>
    <row r="209" spans="2:4" x14ac:dyDescent="0.25">
      <c r="B209" s="22" t="s">
        <v>450</v>
      </c>
      <c r="C209" s="23">
        <v>4588</v>
      </c>
      <c r="D209" s="23">
        <v>402</v>
      </c>
    </row>
    <row r="210" spans="2:4" x14ac:dyDescent="0.25">
      <c r="B210" s="22" t="s">
        <v>449</v>
      </c>
      <c r="C210" s="23">
        <v>8672</v>
      </c>
      <c r="D210" s="23">
        <v>402</v>
      </c>
    </row>
    <row r="211" spans="2:4" x14ac:dyDescent="0.25">
      <c r="B211" s="22" t="s">
        <v>451</v>
      </c>
      <c r="C211" s="23">
        <v>9756</v>
      </c>
      <c r="D211" s="23">
        <v>402</v>
      </c>
    </row>
    <row r="212" spans="2:4" x14ac:dyDescent="0.25">
      <c r="B212" s="22" t="s">
        <v>452</v>
      </c>
      <c r="C212" s="23">
        <v>2302</v>
      </c>
      <c r="D212" s="23">
        <v>230</v>
      </c>
    </row>
    <row r="213" spans="2:4" x14ac:dyDescent="0.25">
      <c r="B213" s="22" t="s">
        <v>453</v>
      </c>
      <c r="C213" s="23">
        <v>4604</v>
      </c>
      <c r="D213" s="23">
        <v>230</v>
      </c>
    </row>
    <row r="214" spans="2:4" x14ac:dyDescent="0.25">
      <c r="B214" s="22" t="s">
        <v>454</v>
      </c>
      <c r="C214" s="23">
        <v>6906</v>
      </c>
      <c r="D214" s="23">
        <v>230</v>
      </c>
    </row>
    <row r="215" spans="2:4" x14ac:dyDescent="0.25">
      <c r="B215" s="22" t="s">
        <v>455</v>
      </c>
      <c r="C215" s="23">
        <v>9208</v>
      </c>
      <c r="D215" s="23">
        <v>230</v>
      </c>
    </row>
    <row r="216" spans="2:4" x14ac:dyDescent="0.25">
      <c r="B216" s="22" t="s">
        <v>456</v>
      </c>
      <c r="C216" s="23">
        <v>11510</v>
      </c>
      <c r="D216" s="23">
        <v>402</v>
      </c>
    </row>
    <row r="217" spans="2:4" x14ac:dyDescent="0.25">
      <c r="B217" s="22" t="s">
        <v>457</v>
      </c>
      <c r="C217" s="23">
        <v>13812</v>
      </c>
      <c r="D217" s="23">
        <v>402</v>
      </c>
    </row>
    <row r="218" spans="2:4" x14ac:dyDescent="0.25">
      <c r="B218" s="22" t="s">
        <v>458</v>
      </c>
      <c r="C218" s="23">
        <v>16114</v>
      </c>
      <c r="D218" s="23">
        <v>402</v>
      </c>
    </row>
    <row r="219" spans="2:4" x14ac:dyDescent="0.25">
      <c r="B219" s="22" t="s">
        <v>459</v>
      </c>
      <c r="C219" s="23">
        <v>18416</v>
      </c>
      <c r="D219" s="23">
        <v>402</v>
      </c>
    </row>
    <row r="220" spans="2:4" x14ac:dyDescent="0.25">
      <c r="B220" s="22" t="s">
        <v>460</v>
      </c>
      <c r="C220" s="23">
        <v>20712</v>
      </c>
      <c r="D220" s="23">
        <v>402</v>
      </c>
    </row>
    <row r="221" spans="2:4" x14ac:dyDescent="0.25">
      <c r="B221" s="22" t="s">
        <v>461</v>
      </c>
      <c r="C221" s="23">
        <v>1690</v>
      </c>
      <c r="D221" s="23">
        <v>230</v>
      </c>
    </row>
    <row r="222" spans="2:4" x14ac:dyDescent="0.25">
      <c r="B222" s="22" t="s">
        <v>462</v>
      </c>
      <c r="C222" s="23">
        <v>3380</v>
      </c>
      <c r="D222" s="23">
        <v>230</v>
      </c>
    </row>
    <row r="223" spans="2:4" x14ac:dyDescent="0.25">
      <c r="B223" s="22" t="s">
        <v>463</v>
      </c>
      <c r="C223" s="23">
        <v>5070</v>
      </c>
      <c r="D223" s="23">
        <v>230</v>
      </c>
    </row>
    <row r="224" spans="2:4" x14ac:dyDescent="0.25">
      <c r="B224" s="22" t="s">
        <v>464</v>
      </c>
      <c r="C224" s="23">
        <v>6760</v>
      </c>
      <c r="D224" s="23">
        <v>230</v>
      </c>
    </row>
    <row r="225" spans="2:4" x14ac:dyDescent="0.25">
      <c r="B225" s="22" t="s">
        <v>465</v>
      </c>
      <c r="C225" s="23">
        <v>8450</v>
      </c>
      <c r="D225" s="23">
        <v>402</v>
      </c>
    </row>
    <row r="226" spans="2:4" x14ac:dyDescent="0.25">
      <c r="B226" s="22" t="s">
        <v>466</v>
      </c>
      <c r="C226" s="23">
        <v>10140</v>
      </c>
      <c r="D226" s="23">
        <v>402</v>
      </c>
    </row>
    <row r="227" spans="2:4" x14ac:dyDescent="0.25">
      <c r="B227" s="22" t="s">
        <v>467</v>
      </c>
      <c r="C227" s="23">
        <v>11830</v>
      </c>
      <c r="D227" s="23">
        <v>402</v>
      </c>
    </row>
    <row r="228" spans="2:4" x14ac:dyDescent="0.25">
      <c r="B228" s="22" t="s">
        <v>468</v>
      </c>
      <c r="C228" s="23">
        <v>13520</v>
      </c>
      <c r="D228" s="23">
        <v>402</v>
      </c>
    </row>
    <row r="229" spans="2:4" x14ac:dyDescent="0.25">
      <c r="B229" s="22" t="s">
        <v>469</v>
      </c>
      <c r="C229" s="23">
        <v>15204</v>
      </c>
      <c r="D229" s="23">
        <v>402</v>
      </c>
    </row>
    <row r="230" spans="2:4" x14ac:dyDescent="0.25">
      <c r="B230" t="s">
        <v>306</v>
      </c>
      <c r="C230" s="1">
        <v>1279</v>
      </c>
      <c r="D230" s="1">
        <v>430</v>
      </c>
    </row>
    <row r="231" spans="2:4" x14ac:dyDescent="0.25">
      <c r="B231" t="s">
        <v>307</v>
      </c>
      <c r="C231" s="1">
        <v>2558</v>
      </c>
      <c r="D231" s="1">
        <v>430</v>
      </c>
    </row>
    <row r="232" spans="2:4" x14ac:dyDescent="0.25">
      <c r="B232" t="s">
        <v>308</v>
      </c>
      <c r="C232" s="1">
        <v>3837</v>
      </c>
      <c r="D232" s="1">
        <v>430</v>
      </c>
    </row>
    <row r="233" spans="2:4" x14ac:dyDescent="0.25">
      <c r="B233" t="s">
        <v>309</v>
      </c>
      <c r="C233" s="1">
        <v>5116</v>
      </c>
      <c r="D233" s="1">
        <v>430</v>
      </c>
    </row>
    <row r="234" spans="2:4" x14ac:dyDescent="0.25">
      <c r="B234" t="s">
        <v>310</v>
      </c>
      <c r="C234" s="1">
        <v>6395</v>
      </c>
      <c r="D234" s="1">
        <v>602</v>
      </c>
    </row>
    <row r="235" spans="2:4" x14ac:dyDescent="0.25">
      <c r="B235" t="s">
        <v>311</v>
      </c>
      <c r="C235" s="1">
        <v>7674</v>
      </c>
      <c r="D235" s="1">
        <v>602</v>
      </c>
    </row>
    <row r="236" spans="2:4" x14ac:dyDescent="0.25">
      <c r="B236" t="s">
        <v>312</v>
      </c>
      <c r="C236" s="1">
        <v>8953</v>
      </c>
      <c r="D236" s="1">
        <v>602</v>
      </c>
    </row>
    <row r="237" spans="2:4" x14ac:dyDescent="0.25">
      <c r="B237" t="s">
        <v>313</v>
      </c>
      <c r="C237" s="1">
        <v>10232</v>
      </c>
      <c r="D237" s="1">
        <v>602</v>
      </c>
    </row>
    <row r="238" spans="2:4" x14ac:dyDescent="0.25">
      <c r="B238" t="s">
        <v>314</v>
      </c>
      <c r="C238" s="1">
        <v>11506</v>
      </c>
      <c r="D238" s="1">
        <v>602</v>
      </c>
    </row>
    <row r="239" spans="2:4" x14ac:dyDescent="0.25">
      <c r="B239" t="s">
        <v>315</v>
      </c>
      <c r="C239" s="1">
        <v>2302</v>
      </c>
      <c r="D239" s="1">
        <v>430</v>
      </c>
    </row>
    <row r="240" spans="2:4" x14ac:dyDescent="0.25">
      <c r="B240" t="s">
        <v>316</v>
      </c>
      <c r="C240" s="1">
        <v>4604</v>
      </c>
      <c r="D240" s="1">
        <v>430</v>
      </c>
    </row>
    <row r="241" spans="2:4" x14ac:dyDescent="0.25">
      <c r="B241" t="s">
        <v>317</v>
      </c>
      <c r="C241" s="1">
        <v>6906</v>
      </c>
      <c r="D241" s="1">
        <v>430</v>
      </c>
    </row>
    <row r="242" spans="2:4" x14ac:dyDescent="0.25">
      <c r="B242" t="s">
        <v>318</v>
      </c>
      <c r="C242" s="1">
        <v>9208</v>
      </c>
      <c r="D242" s="1">
        <v>430</v>
      </c>
    </row>
    <row r="243" spans="2:4" x14ac:dyDescent="0.25">
      <c r="B243" t="s">
        <v>319</v>
      </c>
      <c r="C243" s="1">
        <v>11510</v>
      </c>
      <c r="D243" s="1">
        <v>602</v>
      </c>
    </row>
    <row r="244" spans="2:4" x14ac:dyDescent="0.25">
      <c r="B244" t="s">
        <v>320</v>
      </c>
      <c r="C244" s="1">
        <v>13812</v>
      </c>
      <c r="D244" s="1">
        <v>602</v>
      </c>
    </row>
    <row r="245" spans="2:4" x14ac:dyDescent="0.25">
      <c r="B245" t="s">
        <v>321</v>
      </c>
      <c r="C245" s="1">
        <v>16114</v>
      </c>
      <c r="D245" s="1">
        <v>602</v>
      </c>
    </row>
    <row r="246" spans="2:4" x14ac:dyDescent="0.25">
      <c r="B246" t="s">
        <v>322</v>
      </c>
      <c r="C246" s="1">
        <v>18416</v>
      </c>
      <c r="D246" s="1">
        <v>602</v>
      </c>
    </row>
    <row r="247" spans="2:4" x14ac:dyDescent="0.25">
      <c r="B247" t="s">
        <v>323</v>
      </c>
      <c r="C247" s="1">
        <v>20712</v>
      </c>
      <c r="D247" s="1">
        <v>602</v>
      </c>
    </row>
    <row r="248" spans="2:4" x14ac:dyDescent="0.25">
      <c r="B248" t="s">
        <v>324</v>
      </c>
      <c r="C248" s="1">
        <v>2030</v>
      </c>
      <c r="D248" s="1">
        <v>430</v>
      </c>
    </row>
    <row r="249" spans="2:4" x14ac:dyDescent="0.25">
      <c r="B249" t="s">
        <v>325</v>
      </c>
      <c r="C249" s="1">
        <v>4060</v>
      </c>
      <c r="D249" s="1">
        <v>430</v>
      </c>
    </row>
    <row r="250" spans="2:4" x14ac:dyDescent="0.25">
      <c r="B250" t="s">
        <v>326</v>
      </c>
      <c r="C250" s="1">
        <v>6090</v>
      </c>
      <c r="D250" s="1">
        <v>430</v>
      </c>
    </row>
    <row r="251" spans="2:4" x14ac:dyDescent="0.25">
      <c r="B251" t="s">
        <v>327</v>
      </c>
      <c r="C251" s="1">
        <v>8120</v>
      </c>
      <c r="D251" s="1">
        <v>430</v>
      </c>
    </row>
    <row r="252" spans="2:4" x14ac:dyDescent="0.25">
      <c r="B252" t="s">
        <v>328</v>
      </c>
      <c r="C252" s="1">
        <v>10150</v>
      </c>
      <c r="D252" s="1">
        <v>602</v>
      </c>
    </row>
    <row r="253" spans="2:4" x14ac:dyDescent="0.25">
      <c r="B253" t="s">
        <v>329</v>
      </c>
      <c r="C253" s="1">
        <v>12180</v>
      </c>
      <c r="D253" s="1">
        <v>602</v>
      </c>
    </row>
    <row r="254" spans="2:4" x14ac:dyDescent="0.25">
      <c r="B254" t="s">
        <v>330</v>
      </c>
      <c r="C254" s="1">
        <v>14210</v>
      </c>
      <c r="D254" s="1">
        <v>602</v>
      </c>
    </row>
    <row r="255" spans="2:4" x14ac:dyDescent="0.25">
      <c r="B255" t="s">
        <v>331</v>
      </c>
      <c r="C255" s="1">
        <v>16240</v>
      </c>
      <c r="D255" s="1">
        <v>602</v>
      </c>
    </row>
    <row r="256" spans="2:4" x14ac:dyDescent="0.25">
      <c r="B256" t="s">
        <v>332</v>
      </c>
      <c r="C256" s="1">
        <v>18265</v>
      </c>
      <c r="D256" s="1">
        <v>602</v>
      </c>
    </row>
    <row r="257" spans="2:4" x14ac:dyDescent="0.25">
      <c r="B257" t="s">
        <v>406</v>
      </c>
      <c r="C257" s="1">
        <v>1658</v>
      </c>
      <c r="D257" s="1">
        <v>1359</v>
      </c>
    </row>
    <row r="258" spans="2:4" x14ac:dyDescent="0.25">
      <c r="B258" t="s">
        <v>407</v>
      </c>
      <c r="C258" s="1">
        <v>3316</v>
      </c>
      <c r="D258" s="1">
        <v>1359</v>
      </c>
    </row>
    <row r="259" spans="2:4" x14ac:dyDescent="0.25">
      <c r="B259" t="s">
        <v>408</v>
      </c>
      <c r="C259" s="1">
        <v>4674</v>
      </c>
      <c r="D259" s="1">
        <v>1359</v>
      </c>
    </row>
    <row r="260" spans="2:4" x14ac:dyDescent="0.25">
      <c r="B260" t="s">
        <v>409</v>
      </c>
      <c r="C260" s="1">
        <v>6632</v>
      </c>
      <c r="D260" s="1">
        <v>1359</v>
      </c>
    </row>
    <row r="261" spans="2:4" x14ac:dyDescent="0.25">
      <c r="B261" t="s">
        <v>410</v>
      </c>
      <c r="C261" s="1">
        <v>8290</v>
      </c>
      <c r="D261" s="1">
        <v>2162</v>
      </c>
    </row>
    <row r="262" spans="2:4" x14ac:dyDescent="0.25">
      <c r="B262" t="s">
        <v>411</v>
      </c>
      <c r="C262" s="1">
        <v>9948</v>
      </c>
      <c r="D262" s="1">
        <v>2162</v>
      </c>
    </row>
    <row r="263" spans="2:4" x14ac:dyDescent="0.25">
      <c r="B263" t="s">
        <v>412</v>
      </c>
      <c r="C263" s="1">
        <v>11606</v>
      </c>
      <c r="D263" s="1">
        <v>2162</v>
      </c>
    </row>
    <row r="264" spans="2:4" x14ac:dyDescent="0.25">
      <c r="B264" t="s">
        <v>413</v>
      </c>
      <c r="C264" s="1">
        <v>13264</v>
      </c>
      <c r="D264" s="1">
        <v>2162</v>
      </c>
    </row>
    <row r="265" spans="2:4" x14ac:dyDescent="0.25">
      <c r="B265" t="s">
        <v>414</v>
      </c>
      <c r="C265" s="1">
        <v>14921</v>
      </c>
      <c r="D265" s="1">
        <v>2162</v>
      </c>
    </row>
    <row r="266" spans="2:4" x14ac:dyDescent="0.25">
      <c r="B266" t="s">
        <v>415</v>
      </c>
      <c r="C266" s="1">
        <v>3223</v>
      </c>
      <c r="D266" s="1">
        <v>1359</v>
      </c>
    </row>
    <row r="267" spans="2:4" x14ac:dyDescent="0.25">
      <c r="B267" t="s">
        <v>416</v>
      </c>
      <c r="C267" s="1">
        <v>6446</v>
      </c>
      <c r="D267" s="1">
        <v>1359</v>
      </c>
    </row>
    <row r="268" spans="2:4" x14ac:dyDescent="0.25">
      <c r="B268" t="s">
        <v>417</v>
      </c>
      <c r="C268" s="1">
        <v>9669</v>
      </c>
      <c r="D268" s="1">
        <v>1359</v>
      </c>
    </row>
    <row r="269" spans="2:4" x14ac:dyDescent="0.25">
      <c r="B269" t="s">
        <v>418</v>
      </c>
      <c r="C269" s="1">
        <v>12892</v>
      </c>
      <c r="D269" s="1">
        <v>1359</v>
      </c>
    </row>
    <row r="270" spans="2:4" x14ac:dyDescent="0.25">
      <c r="B270" t="s">
        <v>419</v>
      </c>
      <c r="C270" s="1">
        <v>16115</v>
      </c>
      <c r="D270" s="1">
        <v>2162</v>
      </c>
    </row>
    <row r="271" spans="2:4" x14ac:dyDescent="0.25">
      <c r="B271" t="s">
        <v>420</v>
      </c>
      <c r="C271" s="1">
        <v>19338</v>
      </c>
      <c r="D271" s="1">
        <v>2162</v>
      </c>
    </row>
    <row r="272" spans="2:4" x14ac:dyDescent="0.25">
      <c r="B272" t="s">
        <v>421</v>
      </c>
      <c r="C272" s="1">
        <v>22561</v>
      </c>
      <c r="D272" s="1">
        <v>2162</v>
      </c>
    </row>
    <row r="273" spans="2:4" x14ac:dyDescent="0.25">
      <c r="B273" t="s">
        <v>422</v>
      </c>
      <c r="C273" s="1">
        <v>25784</v>
      </c>
      <c r="D273" s="1">
        <v>2162</v>
      </c>
    </row>
    <row r="274" spans="2:4" x14ac:dyDescent="0.25">
      <c r="B274" t="s">
        <v>423</v>
      </c>
      <c r="C274" s="1">
        <v>29007</v>
      </c>
      <c r="D274" s="1">
        <v>2162</v>
      </c>
    </row>
    <row r="275" spans="2:4" x14ac:dyDescent="0.25">
      <c r="B275" t="s">
        <v>424</v>
      </c>
      <c r="C275" s="1">
        <v>2694</v>
      </c>
      <c r="D275" s="1">
        <v>1359</v>
      </c>
    </row>
    <row r="276" spans="2:4" x14ac:dyDescent="0.25">
      <c r="B276" t="s">
        <v>425</v>
      </c>
      <c r="C276" s="1">
        <v>5388</v>
      </c>
      <c r="D276" s="1">
        <v>1359</v>
      </c>
    </row>
    <row r="277" spans="2:4" x14ac:dyDescent="0.25">
      <c r="B277" t="s">
        <v>426</v>
      </c>
      <c r="C277" s="1">
        <v>8082</v>
      </c>
      <c r="D277" s="1">
        <v>1359</v>
      </c>
    </row>
    <row r="278" spans="2:4" x14ac:dyDescent="0.25">
      <c r="B278" t="s">
        <v>427</v>
      </c>
      <c r="C278" s="1">
        <v>10776</v>
      </c>
      <c r="D278" s="1">
        <v>1359</v>
      </c>
    </row>
    <row r="279" spans="2:4" x14ac:dyDescent="0.25">
      <c r="B279" t="s">
        <v>428</v>
      </c>
      <c r="C279" s="1">
        <v>13470</v>
      </c>
      <c r="D279" s="1">
        <v>2162</v>
      </c>
    </row>
    <row r="280" spans="2:4" x14ac:dyDescent="0.25">
      <c r="B280" t="s">
        <v>429</v>
      </c>
      <c r="C280" s="1">
        <v>16164</v>
      </c>
      <c r="D280" s="1">
        <v>2162</v>
      </c>
    </row>
    <row r="281" spans="2:4" x14ac:dyDescent="0.25">
      <c r="B281" t="s">
        <v>430</v>
      </c>
      <c r="C281" s="1">
        <v>18858</v>
      </c>
      <c r="D281" s="1">
        <v>2162</v>
      </c>
    </row>
    <row r="282" spans="2:4" x14ac:dyDescent="0.25">
      <c r="B282" t="s">
        <v>431</v>
      </c>
      <c r="C282" s="1">
        <v>21552</v>
      </c>
      <c r="D282" s="1">
        <v>2162</v>
      </c>
    </row>
    <row r="283" spans="2:4" x14ac:dyDescent="0.25">
      <c r="B283" t="s">
        <v>432</v>
      </c>
      <c r="C283" s="1">
        <v>24240</v>
      </c>
      <c r="D283" s="1">
        <v>2162</v>
      </c>
    </row>
  </sheetData>
  <sortState xmlns:xlrd2="http://schemas.microsoft.com/office/spreadsheetml/2017/richdata2" ref="B3:B10">
    <sortCondition ref="B3:B10"/>
  </sortState>
  <phoneticPr fontId="2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84C1-78C3-4113-93BA-03082A21A83B}">
  <sheetPr codeName="Sheet6"/>
  <dimension ref="A1:G30"/>
  <sheetViews>
    <sheetView workbookViewId="0">
      <selection activeCell="D11" sqref="D11"/>
    </sheetView>
  </sheetViews>
  <sheetFormatPr defaultRowHeight="15" x14ac:dyDescent="0.25"/>
  <cols>
    <col min="1" max="2" width="24.42578125" customWidth="1"/>
    <col min="3" max="3" width="10.7109375" customWidth="1"/>
    <col min="4" max="4" width="21" customWidth="1"/>
    <col min="5" max="5" width="31" customWidth="1"/>
    <col min="6" max="6" width="18.42578125" bestFit="1" customWidth="1"/>
  </cols>
  <sheetData>
    <row r="1" spans="1:7" ht="21" x14ac:dyDescent="0.35">
      <c r="A1" s="38" t="s">
        <v>126</v>
      </c>
      <c r="B1" s="45"/>
      <c r="C1" s="45"/>
      <c r="D1" s="45"/>
      <c r="E1" s="44"/>
    </row>
    <row r="3" spans="1:7" ht="15.75" thickBot="1" x14ac:dyDescent="0.3">
      <c r="A3" s="92" t="s">
        <v>127</v>
      </c>
      <c r="B3" s="92"/>
      <c r="D3" s="93" t="s">
        <v>493</v>
      </c>
      <c r="E3" s="93"/>
      <c r="F3" s="68" t="s">
        <v>128</v>
      </c>
    </row>
    <row r="4" spans="1:7" ht="15.75" x14ac:dyDescent="0.25">
      <c r="A4" t="s">
        <v>129</v>
      </c>
      <c r="B4" s="43">
        <v>1084</v>
      </c>
      <c r="C4" s="39"/>
      <c r="D4" s="1">
        <v>1</v>
      </c>
      <c r="E4" s="69">
        <v>1145</v>
      </c>
      <c r="F4" s="22">
        <v>1137</v>
      </c>
      <c r="G4" s="15" t="s">
        <v>472</v>
      </c>
    </row>
    <row r="5" spans="1:7" ht="15.75" x14ac:dyDescent="0.25">
      <c r="A5" t="s">
        <v>130</v>
      </c>
      <c r="B5" s="43">
        <v>2168</v>
      </c>
      <c r="C5" s="39"/>
      <c r="D5" s="1">
        <v>2</v>
      </c>
      <c r="E5">
        <v>1145</v>
      </c>
      <c r="F5" s="22">
        <v>1137</v>
      </c>
    </row>
    <row r="6" spans="1:7" ht="15.75" x14ac:dyDescent="0.25">
      <c r="A6" t="s">
        <v>131</v>
      </c>
      <c r="B6" s="43">
        <v>3252</v>
      </c>
      <c r="C6" s="39"/>
      <c r="D6" s="1">
        <v>3</v>
      </c>
      <c r="E6">
        <v>1145</v>
      </c>
      <c r="F6" s="22">
        <v>1137</v>
      </c>
    </row>
    <row r="7" spans="1:7" ht="15.75" x14ac:dyDescent="0.25">
      <c r="A7" t="s">
        <v>132</v>
      </c>
      <c r="B7" s="43">
        <v>4336</v>
      </c>
      <c r="C7" s="39"/>
      <c r="D7" s="1">
        <v>4</v>
      </c>
      <c r="E7">
        <v>1145</v>
      </c>
      <c r="F7" s="22">
        <v>1137</v>
      </c>
    </row>
    <row r="8" spans="1:7" ht="15.75" x14ac:dyDescent="0.25">
      <c r="A8" t="s">
        <v>133</v>
      </c>
      <c r="B8" s="43">
        <v>5420</v>
      </c>
      <c r="C8" s="39"/>
      <c r="D8" s="1">
        <v>5</v>
      </c>
      <c r="E8">
        <v>1823</v>
      </c>
      <c r="F8" s="22">
        <v>1137</v>
      </c>
    </row>
    <row r="9" spans="1:7" ht="15.75" x14ac:dyDescent="0.25">
      <c r="A9" t="s">
        <v>134</v>
      </c>
      <c r="B9" s="43">
        <v>6504</v>
      </c>
      <c r="C9" s="39"/>
      <c r="D9" s="1">
        <v>6</v>
      </c>
      <c r="E9">
        <v>1823</v>
      </c>
      <c r="F9" s="22">
        <v>1137</v>
      </c>
    </row>
    <row r="10" spans="1:7" ht="15.75" x14ac:dyDescent="0.25">
      <c r="A10" t="s">
        <v>135</v>
      </c>
      <c r="B10" s="43">
        <v>7588</v>
      </c>
      <c r="C10" s="39"/>
      <c r="D10" s="1">
        <v>7</v>
      </c>
      <c r="E10">
        <v>1823</v>
      </c>
      <c r="F10" s="22">
        <v>1137</v>
      </c>
    </row>
    <row r="11" spans="1:7" ht="15.75" x14ac:dyDescent="0.25">
      <c r="A11" t="s">
        <v>136</v>
      </c>
      <c r="B11" s="43">
        <v>8672</v>
      </c>
      <c r="C11" s="39"/>
      <c r="D11" s="1">
        <v>8</v>
      </c>
      <c r="E11">
        <v>1823</v>
      </c>
      <c r="F11" s="22">
        <v>1137</v>
      </c>
    </row>
    <row r="12" spans="1:7" ht="15.75" x14ac:dyDescent="0.25">
      <c r="A12" t="s">
        <v>137</v>
      </c>
      <c r="B12" s="43">
        <v>9756</v>
      </c>
      <c r="C12" s="39"/>
      <c r="D12" s="1" t="s">
        <v>138</v>
      </c>
      <c r="E12">
        <v>1823</v>
      </c>
      <c r="F12" s="22">
        <v>1137</v>
      </c>
    </row>
    <row r="13" spans="1:7" x14ac:dyDescent="0.25">
      <c r="A13" t="s">
        <v>139</v>
      </c>
      <c r="B13" s="43">
        <v>2302</v>
      </c>
    </row>
    <row r="14" spans="1:7" x14ac:dyDescent="0.25">
      <c r="A14" t="s">
        <v>140</v>
      </c>
      <c r="B14" s="43">
        <v>4604</v>
      </c>
    </row>
    <row r="15" spans="1:7" x14ac:dyDescent="0.25">
      <c r="A15" t="s">
        <v>141</v>
      </c>
      <c r="B15" s="43">
        <v>6906</v>
      </c>
    </row>
    <row r="16" spans="1:7" x14ac:dyDescent="0.25">
      <c r="A16" t="s">
        <v>142</v>
      </c>
      <c r="B16" s="43">
        <v>9208</v>
      </c>
    </row>
    <row r="17" spans="1:2" x14ac:dyDescent="0.25">
      <c r="A17" t="s">
        <v>143</v>
      </c>
      <c r="B17" s="43">
        <v>11510</v>
      </c>
    </row>
    <row r="18" spans="1:2" x14ac:dyDescent="0.25">
      <c r="A18" t="s">
        <v>144</v>
      </c>
      <c r="B18" s="43">
        <v>13812</v>
      </c>
    </row>
    <row r="19" spans="1:2" x14ac:dyDescent="0.25">
      <c r="A19" t="s">
        <v>145</v>
      </c>
      <c r="B19" s="43">
        <v>16114</v>
      </c>
    </row>
    <row r="20" spans="1:2" x14ac:dyDescent="0.25">
      <c r="A20" t="s">
        <v>146</v>
      </c>
      <c r="B20" s="43">
        <v>18416</v>
      </c>
    </row>
    <row r="21" spans="1:2" x14ac:dyDescent="0.25">
      <c r="A21" t="s">
        <v>147</v>
      </c>
      <c r="B21" s="43">
        <v>20712</v>
      </c>
    </row>
    <row r="22" spans="1:2" x14ac:dyDescent="0.25">
      <c r="A22" t="s">
        <v>148</v>
      </c>
      <c r="B22" s="43">
        <v>1690</v>
      </c>
    </row>
    <row r="23" spans="1:2" x14ac:dyDescent="0.25">
      <c r="A23" t="s">
        <v>149</v>
      </c>
      <c r="B23" s="43">
        <v>3380</v>
      </c>
    </row>
    <row r="24" spans="1:2" x14ac:dyDescent="0.25">
      <c r="A24" t="s">
        <v>150</v>
      </c>
      <c r="B24" s="43">
        <v>5070</v>
      </c>
    </row>
    <row r="25" spans="1:2" x14ac:dyDescent="0.25">
      <c r="A25" t="s">
        <v>151</v>
      </c>
      <c r="B25" s="43">
        <v>6760</v>
      </c>
    </row>
    <row r="26" spans="1:2" x14ac:dyDescent="0.25">
      <c r="A26" t="s">
        <v>152</v>
      </c>
      <c r="B26" s="43">
        <v>8450</v>
      </c>
    </row>
    <row r="27" spans="1:2" x14ac:dyDescent="0.25">
      <c r="A27" t="s">
        <v>153</v>
      </c>
      <c r="B27" s="43">
        <v>10140</v>
      </c>
    </row>
    <row r="28" spans="1:2" x14ac:dyDescent="0.25">
      <c r="A28" t="s">
        <v>154</v>
      </c>
      <c r="B28" s="43">
        <v>11830</v>
      </c>
    </row>
    <row r="29" spans="1:2" x14ac:dyDescent="0.25">
      <c r="A29" t="s">
        <v>155</v>
      </c>
      <c r="B29" s="43">
        <v>13520</v>
      </c>
    </row>
    <row r="30" spans="1:2" x14ac:dyDescent="0.25">
      <c r="A30" t="s">
        <v>156</v>
      </c>
      <c r="B30" s="43">
        <v>15204</v>
      </c>
    </row>
  </sheetData>
  <mergeCells count="2">
    <mergeCell ref="A3:B3"/>
    <mergeCell ref="D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C3CD-CCE9-4D7B-B72D-59A317C529C8}">
  <sheetPr codeName="Sheet7"/>
  <dimension ref="B1:E10"/>
  <sheetViews>
    <sheetView workbookViewId="0">
      <selection activeCell="D11" sqref="D11"/>
    </sheetView>
  </sheetViews>
  <sheetFormatPr defaultRowHeight="15" x14ac:dyDescent="0.25"/>
  <cols>
    <col min="2" max="2" width="25.5703125" customWidth="1"/>
    <col min="3" max="3" width="25.140625" customWidth="1"/>
    <col min="4" max="4" width="38.85546875" bestFit="1" customWidth="1"/>
  </cols>
  <sheetData>
    <row r="1" spans="2:5" x14ac:dyDescent="0.25">
      <c r="B1" s="3" t="s">
        <v>336</v>
      </c>
    </row>
    <row r="3" spans="2:5" x14ac:dyDescent="0.25">
      <c r="B3" s="1" t="s">
        <v>7</v>
      </c>
      <c r="C3" s="1" t="s">
        <v>20</v>
      </c>
      <c r="D3" s="22" t="s">
        <v>21</v>
      </c>
    </row>
    <row r="4" spans="2:5" x14ac:dyDescent="0.25">
      <c r="B4" t="s">
        <v>6</v>
      </c>
      <c r="D4" s="22"/>
    </row>
    <row r="5" spans="2:5" ht="14.25" customHeight="1" x14ac:dyDescent="0.25">
      <c r="B5" t="s">
        <v>11</v>
      </c>
      <c r="C5" s="5">
        <v>0</v>
      </c>
      <c r="D5" s="22">
        <v>0</v>
      </c>
    </row>
    <row r="6" spans="2:5" ht="14.25" customHeight="1" x14ac:dyDescent="0.25">
      <c r="B6" t="s">
        <v>160</v>
      </c>
      <c r="C6">
        <v>1084</v>
      </c>
      <c r="D6">
        <v>9756</v>
      </c>
    </row>
    <row r="7" spans="2:5" x14ac:dyDescent="0.25">
      <c r="B7" t="s">
        <v>8</v>
      </c>
      <c r="C7">
        <v>1084</v>
      </c>
      <c r="D7" s="22">
        <v>9756</v>
      </c>
      <c r="E7" s="29"/>
    </row>
    <row r="8" spans="2:5" x14ac:dyDescent="0.25">
      <c r="B8" t="s">
        <v>9</v>
      </c>
      <c r="C8">
        <v>1084</v>
      </c>
      <c r="D8" s="22">
        <v>9756</v>
      </c>
    </row>
    <row r="9" spans="2:5" x14ac:dyDescent="0.25">
      <c r="B9" t="s">
        <v>10</v>
      </c>
      <c r="C9">
        <v>1084</v>
      </c>
      <c r="D9" s="22">
        <v>9756</v>
      </c>
    </row>
    <row r="10" spans="2:5" x14ac:dyDescent="0.25">
      <c r="B10" t="s">
        <v>17</v>
      </c>
      <c r="C10">
        <v>1084</v>
      </c>
      <c r="D10" s="22">
        <v>9756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E2881-6E09-42F5-9251-ABCF669A2447}">
  <sheetPr codeName="Sheet8"/>
  <dimension ref="A1:W5"/>
  <sheetViews>
    <sheetView workbookViewId="0">
      <selection activeCell="B55" sqref="B55"/>
    </sheetView>
  </sheetViews>
  <sheetFormatPr defaultRowHeight="15" x14ac:dyDescent="0.25"/>
  <cols>
    <col min="1" max="1" width="9.7109375" bestFit="1" customWidth="1"/>
  </cols>
  <sheetData>
    <row r="1" spans="1:23" x14ac:dyDescent="0.25">
      <c r="A1" t="s">
        <v>67</v>
      </c>
      <c r="B1" s="15" t="s">
        <v>78</v>
      </c>
      <c r="C1" s="1"/>
      <c r="D1" s="1"/>
      <c r="E1" s="1"/>
      <c r="F1" s="1"/>
    </row>
    <row r="2" spans="1:23" x14ac:dyDescent="0.25">
      <c r="A2" t="s">
        <v>67</v>
      </c>
      <c r="B2" s="15" t="s">
        <v>79</v>
      </c>
      <c r="C2" s="1"/>
      <c r="D2" s="1"/>
      <c r="E2" s="1"/>
      <c r="F2" s="1"/>
    </row>
    <row r="3" spans="1:23" x14ac:dyDescent="0.25">
      <c r="A3" t="s">
        <v>67</v>
      </c>
      <c r="B3" s="15" t="s">
        <v>80</v>
      </c>
      <c r="C3" s="1"/>
      <c r="D3" s="1"/>
      <c r="E3" s="1"/>
      <c r="F3" s="1"/>
      <c r="J3" s="3"/>
    </row>
    <row r="4" spans="1:23" x14ac:dyDescent="0.25">
      <c r="A4" s="50" t="s">
        <v>84</v>
      </c>
      <c r="B4" s="50" t="s">
        <v>69</v>
      </c>
      <c r="C4" s="51">
        <v>925</v>
      </c>
      <c r="D4" s="51" t="s">
        <v>2</v>
      </c>
      <c r="E4" s="51" t="s">
        <v>3</v>
      </c>
      <c r="F4" s="51">
        <v>0</v>
      </c>
      <c r="G4" s="53" t="s">
        <v>470</v>
      </c>
      <c r="H4" s="15"/>
      <c r="I4" s="15"/>
      <c r="J4" s="15"/>
      <c r="K4" s="15"/>
      <c r="L4" s="15"/>
      <c r="M4" s="15"/>
      <c r="N4" s="15"/>
      <c r="O4" s="15"/>
      <c r="P4" s="15"/>
      <c r="Q4" s="15"/>
      <c r="R4" s="15"/>
      <c r="S4" s="15"/>
      <c r="T4" s="15"/>
      <c r="U4" s="15"/>
      <c r="V4" s="15"/>
      <c r="W4" s="15"/>
    </row>
    <row r="5" spans="1:23" x14ac:dyDescent="0.25">
      <c r="A5" s="22" t="s">
        <v>76</v>
      </c>
      <c r="B5" s="22" t="s">
        <v>114</v>
      </c>
      <c r="C5" s="23">
        <v>1084</v>
      </c>
      <c r="D5" s="23">
        <v>9756</v>
      </c>
      <c r="E5" s="23" t="s">
        <v>115</v>
      </c>
      <c r="F5" s="1">
        <v>756</v>
      </c>
      <c r="G5" s="23">
        <v>1680</v>
      </c>
      <c r="H5" s="52" t="s">
        <v>471</v>
      </c>
      <c r="I5" s="52"/>
      <c r="J5" s="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Calculator</vt:lpstr>
      <vt:lpstr>Program Listing</vt:lpstr>
      <vt:lpstr>CERTS</vt:lpstr>
      <vt:lpstr>FBP</vt:lpstr>
      <vt:lpstr>NONSTD</vt:lpstr>
      <vt:lpstr>STD</vt:lpstr>
      <vt:lpstr>Waivers</vt:lpstr>
      <vt:lpstr>TBD </vt:lpstr>
      <vt:lpstr>CERTS</vt:lpstr>
      <vt:lpstr>WAIVERS</vt:lpstr>
    </vt:vector>
  </TitlesOfParts>
  <Company>University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Lofman-Kwapien, Alyse</dc:creator>
  <cp:lastModifiedBy>Lofman-Kwapien, Alyse</cp:lastModifiedBy>
  <dcterms:created xsi:type="dcterms:W3CDTF">2023-04-11T14:08:47Z</dcterms:created>
  <dcterms:modified xsi:type="dcterms:W3CDTF">2025-05-21T18:46:40Z</dcterms:modified>
</cp:coreProperties>
</file>